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mmon\MEETING DOCUMENTS\2024\FEBRUARY 24\Budget Public Meeting\"/>
    </mc:Choice>
  </mc:AlternateContent>
  <bookViews>
    <workbookView xWindow="0" yWindow="0" windowWidth="21570" windowHeight="7545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N37" i="1" l="1"/>
  <c r="P70" i="1" l="1"/>
  <c r="P103" i="1" l="1"/>
  <c r="P221" i="1"/>
  <c r="P211" i="1"/>
  <c r="P199" i="1"/>
  <c r="P46" i="1"/>
  <c r="P43" i="1"/>
  <c r="P37" i="1"/>
  <c r="P13" i="1"/>
  <c r="P224" i="1" l="1"/>
  <c r="H221" i="1"/>
  <c r="F55" i="1"/>
  <c r="P183" i="1"/>
  <c r="P188" i="1" s="1"/>
  <c r="P172" i="1"/>
  <c r="P147" i="1"/>
  <c r="P135" i="1"/>
  <c r="P126" i="1"/>
  <c r="P112" i="1"/>
  <c r="P96" i="1"/>
  <c r="P18" i="1"/>
  <c r="P29" i="1"/>
  <c r="P32" i="1"/>
  <c r="P55" i="1"/>
  <c r="P60" i="1"/>
  <c r="P80" i="1"/>
  <c r="P85" i="1"/>
  <c r="P156" i="1"/>
  <c r="P166" i="1" s="1"/>
  <c r="P186" i="1"/>
  <c r="P194" i="1"/>
  <c r="P201" i="1" s="1"/>
  <c r="H211" i="1"/>
  <c r="H199" i="1"/>
  <c r="H194" i="1"/>
  <c r="H186" i="1"/>
  <c r="H183" i="1"/>
  <c r="H172" i="1"/>
  <c r="H156" i="1"/>
  <c r="H166" i="1" s="1"/>
  <c r="H147" i="1"/>
  <c r="H135" i="1"/>
  <c r="H126" i="1"/>
  <c r="H112" i="1"/>
  <c r="H103" i="1"/>
  <c r="H96" i="1"/>
  <c r="H85" i="1"/>
  <c r="H80" i="1"/>
  <c r="H70" i="1"/>
  <c r="H60" i="1"/>
  <c r="H55" i="1"/>
  <c r="H43" i="1"/>
  <c r="H46" i="1" s="1"/>
  <c r="H37" i="1"/>
  <c r="H32" i="1"/>
  <c r="H29" i="1"/>
  <c r="H22" i="1"/>
  <c r="H18" i="1"/>
  <c r="H13" i="1"/>
  <c r="F221" i="1"/>
  <c r="F211" i="1"/>
  <c r="F199" i="1"/>
  <c r="F194" i="1"/>
  <c r="F183" i="1"/>
  <c r="F172" i="1"/>
  <c r="F156" i="1"/>
  <c r="F166" i="1" s="1"/>
  <c r="F147" i="1"/>
  <c r="F135" i="1"/>
  <c r="F126" i="1"/>
  <c r="F112" i="1"/>
  <c r="F103" i="1"/>
  <c r="F96" i="1"/>
  <c r="F85" i="1"/>
  <c r="F80" i="1"/>
  <c r="F70" i="1"/>
  <c r="F60" i="1"/>
  <c r="D172" i="1"/>
  <c r="D156" i="1"/>
  <c r="D166" i="1" s="1"/>
  <c r="D147" i="1"/>
  <c r="D135" i="1"/>
  <c r="D126" i="1"/>
  <c r="D96" i="1"/>
  <c r="D80" i="1"/>
  <c r="D70" i="1"/>
  <c r="D60" i="1"/>
  <c r="D55" i="1"/>
  <c r="N43" i="1"/>
  <c r="N46" i="1" s="1"/>
  <c r="L43" i="1"/>
  <c r="L46" i="1" s="1"/>
  <c r="J43" i="1"/>
  <c r="J46" i="1" s="1"/>
  <c r="F43" i="1"/>
  <c r="F46" i="1" s="1"/>
  <c r="D43" i="1"/>
  <c r="D46" i="1" s="1"/>
  <c r="D18" i="1"/>
  <c r="F37" i="1"/>
  <c r="F32" i="1"/>
  <c r="F29" i="1"/>
  <c r="N29" i="1"/>
  <c r="L29" i="1"/>
  <c r="J29" i="1"/>
  <c r="D29" i="1"/>
  <c r="J22" i="1"/>
  <c r="F22" i="1"/>
  <c r="F18" i="1"/>
  <c r="J18" i="1"/>
  <c r="F13" i="1"/>
  <c r="D13" i="1"/>
  <c r="J13" i="1"/>
  <c r="J221" i="1"/>
  <c r="J211" i="1"/>
  <c r="J199" i="1"/>
  <c r="J194" i="1"/>
  <c r="J186" i="1"/>
  <c r="N183" i="1"/>
  <c r="L183" i="1"/>
  <c r="J183" i="1"/>
  <c r="D183" i="1"/>
  <c r="J172" i="1"/>
  <c r="J156" i="1"/>
  <c r="J166" i="1" s="1"/>
  <c r="J147" i="1"/>
  <c r="J135" i="1"/>
  <c r="J126" i="1"/>
  <c r="L112" i="1"/>
  <c r="J112" i="1"/>
  <c r="D112" i="1"/>
  <c r="J103" i="1"/>
  <c r="L96" i="1"/>
  <c r="J96" i="1"/>
  <c r="J85" i="1"/>
  <c r="J80" i="1"/>
  <c r="J70" i="1"/>
  <c r="J60" i="1"/>
  <c r="J55" i="1"/>
  <c r="J37" i="1"/>
  <c r="D37" i="1"/>
  <c r="J32" i="1"/>
  <c r="L22" i="1"/>
  <c r="D22" i="1"/>
  <c r="D186" i="1"/>
  <c r="N186" i="1"/>
  <c r="L186" i="1"/>
  <c r="N172" i="1"/>
  <c r="N147" i="1"/>
  <c r="N135" i="1"/>
  <c r="N126" i="1"/>
  <c r="N112" i="1"/>
  <c r="N103" i="1"/>
  <c r="N96" i="1"/>
  <c r="N85" i="1"/>
  <c r="N80" i="1"/>
  <c r="N70" i="1"/>
  <c r="L172" i="1"/>
  <c r="L147" i="1"/>
  <c r="L135" i="1"/>
  <c r="L126" i="1"/>
  <c r="L103" i="1"/>
  <c r="L85" i="1"/>
  <c r="L55" i="1"/>
  <c r="L37" i="1"/>
  <c r="N55" i="1"/>
  <c r="P227" i="1" l="1"/>
  <c r="H224" i="1"/>
  <c r="P47" i="1"/>
  <c r="H201" i="1"/>
  <c r="H188" i="1"/>
  <c r="J224" i="1"/>
  <c r="H47" i="1"/>
  <c r="F201" i="1"/>
  <c r="F224" i="1"/>
  <c r="F188" i="1"/>
  <c r="J201" i="1"/>
  <c r="F47" i="1"/>
  <c r="J188" i="1"/>
  <c r="J47" i="1"/>
  <c r="N221" i="1"/>
  <c r="L221" i="1"/>
  <c r="D221" i="1"/>
  <c r="N211" i="1"/>
  <c r="L211" i="1"/>
  <c r="D211" i="1"/>
  <c r="N199" i="1"/>
  <c r="L199" i="1"/>
  <c r="D199" i="1"/>
  <c r="N194" i="1"/>
  <c r="L194" i="1"/>
  <c r="D194" i="1"/>
  <c r="N188" i="1"/>
  <c r="L188" i="1"/>
  <c r="D188" i="1"/>
  <c r="N156" i="1"/>
  <c r="N166" i="1" s="1"/>
  <c r="L156" i="1"/>
  <c r="L166" i="1" s="1"/>
  <c r="D103" i="1"/>
  <c r="D85" i="1"/>
  <c r="L80" i="1"/>
  <c r="L70" i="1"/>
  <c r="N60" i="1"/>
  <c r="L60" i="1"/>
  <c r="N32" i="1"/>
  <c r="L32" i="1"/>
  <c r="D32" i="1"/>
  <c r="N18" i="1"/>
  <c r="L18" i="1"/>
  <c r="N13" i="1"/>
  <c r="L13" i="1"/>
  <c r="P230" i="1" l="1"/>
  <c r="P228" i="1"/>
  <c r="J227" i="1"/>
  <c r="J228" i="1" s="1"/>
  <c r="F227" i="1"/>
  <c r="F228" i="1" s="1"/>
  <c r="H227" i="1"/>
  <c r="H230" i="1" s="1"/>
  <c r="H228" i="1"/>
  <c r="L224" i="1"/>
  <c r="N224" i="1"/>
  <c r="N227" i="1" s="1"/>
  <c r="N228" i="1" s="1"/>
  <c r="D224" i="1"/>
  <c r="L47" i="1"/>
  <c r="D47" i="1"/>
  <c r="N47" i="1"/>
  <c r="N201" i="1"/>
  <c r="L201" i="1"/>
  <c r="D201" i="1"/>
  <c r="F230" i="1" l="1"/>
  <c r="J230" i="1"/>
  <c r="D227" i="1"/>
  <c r="L227" i="1"/>
  <c r="L228" i="1" s="1"/>
  <c r="D228" i="1"/>
  <c r="L230" i="1" l="1"/>
  <c r="D230" i="1"/>
  <c r="N230" i="1"/>
</calcChain>
</file>

<file path=xl/sharedStrings.xml><?xml version="1.0" encoding="utf-8"?>
<sst xmlns="http://schemas.openxmlformats.org/spreadsheetml/2006/main" count="242" uniqueCount="239">
  <si>
    <t xml:space="preserve">100-400 · REVENUE </t>
  </si>
  <si>
    <t xml:space="preserve">400-401 · TAX COLLECTION </t>
  </si>
  <si>
    <t>400-402 · Current Real Property Taxes</t>
  </si>
  <si>
    <t>400-411 · Delinquent Real Prop. Taxes</t>
  </si>
  <si>
    <t>400-412 · Delinquent Personal Property</t>
  </si>
  <si>
    <t>400-429 · Commercial Forest Reserve</t>
  </si>
  <si>
    <t>400-445 · Penalties &amp; Interest on Taxes</t>
  </si>
  <si>
    <t>400-447 · Property Tax Administration Fee</t>
  </si>
  <si>
    <t>400-448 · Collection Fees</t>
  </si>
  <si>
    <t xml:space="preserve">Total 400-401 · TAX COLLECTION </t>
  </si>
  <si>
    <t xml:space="preserve">400-475 · LICENSES &amp; PERMITS </t>
  </si>
  <si>
    <t>400-476 · Business License &amp; Permits</t>
  </si>
  <si>
    <t>400-490 · Non-Business Licenses &amp; Permits</t>
  </si>
  <si>
    <t xml:space="preserve">Total 400-475 · LICENSES &amp; PERMITS </t>
  </si>
  <si>
    <t xml:space="preserve">400-539 · STATE GRANTS </t>
  </si>
  <si>
    <t>400-573 · Local Community Stabilization Share</t>
  </si>
  <si>
    <t>400-574 · State Revenue Sharing</t>
  </si>
  <si>
    <t>400-576 · Special Election Reimbursement</t>
  </si>
  <si>
    <t>400-577 · Highway &amp; Streets</t>
  </si>
  <si>
    <t xml:space="preserve">Total 400-539 · STATE GRANTS </t>
  </si>
  <si>
    <t xml:space="preserve">400-600 · CHARGES FOR SERVICES </t>
  </si>
  <si>
    <t>400-657 · Ordinance Fines &amp; Costs</t>
  </si>
  <si>
    <t xml:space="preserve">Total 400-600 · CHARGES FOR SERVICES </t>
  </si>
  <si>
    <t xml:space="preserve">400-664 · INTEREST &amp; RENTS </t>
  </si>
  <si>
    <t>400-665 · Interest</t>
  </si>
  <si>
    <t>400-666 · Dividends</t>
  </si>
  <si>
    <t xml:space="preserve">Total 400-664 · INTEREST &amp; RENTS </t>
  </si>
  <si>
    <t xml:space="preserve">400-671 · OTHER REVENUE </t>
  </si>
  <si>
    <t>400-672 · Other Revenue</t>
  </si>
  <si>
    <t>400-674 - Private Contributions/Donations</t>
  </si>
  <si>
    <t>400-676.1 - CSA Street Lights Reimbursement</t>
  </si>
  <si>
    <t>400-687 · Refunds/Rebates</t>
  </si>
  <si>
    <t xml:space="preserve">Total 400-671 · OTHER REVENUE </t>
  </si>
  <si>
    <t xml:space="preserve">Total 100-400 · REVENUE </t>
  </si>
  <si>
    <t>100-999 - TRANSFER OF FUNDS CONTROL</t>
  </si>
  <si>
    <t>999-003 - Cemetery Fund</t>
  </si>
  <si>
    <t>999-005 - Road Fund</t>
  </si>
  <si>
    <t>100-999 - TRANSFER OF FUNDS CONTROL OTHER</t>
  </si>
  <si>
    <t xml:space="preserve">101-000 · TOWNSHIP BOARD </t>
  </si>
  <si>
    <t>101-703 · Board Trustees Salary</t>
  </si>
  <si>
    <t>101-709 · Board Trustees FICA</t>
  </si>
  <si>
    <t>101-752 · Township Board Supplies</t>
  </si>
  <si>
    <t>101-861 · Trans.-Mileage Reimbursement</t>
  </si>
  <si>
    <t>101-900 · Twp. Board Printing &amp;Publishing</t>
  </si>
  <si>
    <t>101-910 · Township Board Prof. Development</t>
  </si>
  <si>
    <t>101-915 · Township Board Memberships</t>
  </si>
  <si>
    <t xml:space="preserve">Total 101-000 · TOWNSHIP BOARD </t>
  </si>
  <si>
    <t>171-000 · SUPERVISOR</t>
  </si>
  <si>
    <t>171-703 · Supervisor Salary</t>
  </si>
  <si>
    <t>171-704 · Supervisor Deputy Wages</t>
  </si>
  <si>
    <t>171-709 · Supervisor FICA</t>
  </si>
  <si>
    <t>171-752 · Supervisor Supplies</t>
  </si>
  <si>
    <t>171-851 · Supervisor Mail/Postage</t>
  </si>
  <si>
    <t>171-861 · Trans.-Mileage Reimbursement</t>
  </si>
  <si>
    <t>171-910 · Professional Development</t>
  </si>
  <si>
    <t xml:space="preserve">Total 171-000 · SUPERVISOR </t>
  </si>
  <si>
    <t>191-000 · Accounting Department</t>
  </si>
  <si>
    <t>191-801 · Professional &amp; Contractual Services</t>
  </si>
  <si>
    <t>191-933 · Software Maintenance Agreements</t>
  </si>
  <si>
    <t>Total 191-000 · Accounting Department</t>
  </si>
  <si>
    <t xml:space="preserve">215-000 · CLERK </t>
  </si>
  <si>
    <t>215-703 · Clerk Salary</t>
  </si>
  <si>
    <t>215-704.1 · Clerk Deputy Wages</t>
  </si>
  <si>
    <t>215-709 · Clerk FICA</t>
  </si>
  <si>
    <t>215-752 · Clerk Supplies</t>
  </si>
  <si>
    <t>215-851 · Clerk Mail/Postage</t>
  </si>
  <si>
    <t>215-861 · Trans.-Mileage Reimbursement</t>
  </si>
  <si>
    <t>215-910 · Clerk Professional Development</t>
  </si>
  <si>
    <t>Total 215-000 · CLERK .</t>
  </si>
  <si>
    <t>223-000 · Audit Services</t>
  </si>
  <si>
    <t>228-000 · Information Technology</t>
  </si>
  <si>
    <t>228-801 · Professional Contractual Services</t>
  </si>
  <si>
    <t>228-933 · Info. Tech. Software Maintenance</t>
  </si>
  <si>
    <t>Total 228-000 · Information Technology</t>
  </si>
  <si>
    <t xml:space="preserve">247-000 · BOARD OF REVIEW </t>
  </si>
  <si>
    <t>247-704 · Board of Review Wages</t>
  </si>
  <si>
    <t>247-709 · Board of Review FICA</t>
  </si>
  <si>
    <t>247-752 · Board of Review Supplies</t>
  </si>
  <si>
    <t>247-851 · Trans.-Mileage Reimbursement</t>
  </si>
  <si>
    <t>247-900 · BOR Printing &amp; Publishing</t>
  </si>
  <si>
    <t>247-910 · BOR Professional Development</t>
  </si>
  <si>
    <t xml:space="preserve">Total 247-000 · BOARD OF REVIEW </t>
  </si>
  <si>
    <t xml:space="preserve">253-000 · TREASURER </t>
  </si>
  <si>
    <t>253-703 · Treasurer Salary</t>
  </si>
  <si>
    <t>253-704 · Treasurer Deputy Wages</t>
  </si>
  <si>
    <t>253-709 · Treasurer FICA</t>
  </si>
  <si>
    <t>253-752 · Treasurer Supplies</t>
  </si>
  <si>
    <t>253-801 - Professional &amp; Contractual Serv.</t>
  </si>
  <si>
    <t>253-840 · Insurance Premium</t>
  </si>
  <si>
    <t>253-851 · Treasurer Mail/Postage</t>
  </si>
  <si>
    <t>253-861 · Trans.-Mileage Reimbursement</t>
  </si>
  <si>
    <t>253-900 · Treas. Printing &amp; Publishing</t>
  </si>
  <si>
    <t>253-910 · Treas. Profess'al Development</t>
  </si>
  <si>
    <t>253-933 · Software Maintenance Agreements</t>
  </si>
  <si>
    <t xml:space="preserve">Total 253-000 · TREASURER </t>
  </si>
  <si>
    <t xml:space="preserve">257-000 · ASSESSING </t>
  </si>
  <si>
    <t>257-703 · Assessor Salary</t>
  </si>
  <si>
    <t>257-704 - Assessor Wages</t>
  </si>
  <si>
    <t>257-709 · Assessing FICA</t>
  </si>
  <si>
    <t>257-752 · Assessing Supplies</t>
  </si>
  <si>
    <t>257-851 · Assessor Mail/Postage</t>
  </si>
  <si>
    <t>257-933 · Software Maintenance Agreements</t>
  </si>
  <si>
    <t xml:space="preserve">Total 257-000 · ASSESSING </t>
  </si>
  <si>
    <t xml:space="preserve">262-000 · ELECTION </t>
  </si>
  <si>
    <t>262-704 · Election Wages</t>
  </si>
  <si>
    <t>262-709 · Election FICA</t>
  </si>
  <si>
    <t>262-752 · Election Supplies</t>
  </si>
  <si>
    <t>262-801 · Professional&amp;Contractual Services</t>
  </si>
  <si>
    <t>262-851 · Election Mail/Postage</t>
  </si>
  <si>
    <t>262-900 · Election Printing &amp; Publishing</t>
  </si>
  <si>
    <t>262-910 · Election Professional Development</t>
  </si>
  <si>
    <t>262-933 · Software Maintenance Agreements</t>
  </si>
  <si>
    <t>262-970- Election Equipment</t>
  </si>
  <si>
    <t xml:space="preserve">Total 262-000 · ELECTION </t>
  </si>
  <si>
    <t>265-000 · BUILDING &amp; GROUNDS</t>
  </si>
  <si>
    <t>265-752 · Bldg &amp; Grounds Supplies</t>
  </si>
  <si>
    <t>265-801 · Professional&amp;Contractual Serv.</t>
  </si>
  <si>
    <t>801.1 · Cleaning Services</t>
  </si>
  <si>
    <t>801.2 · Snow Plow Services</t>
  </si>
  <si>
    <t>Total 265-801 · Professional&amp;Contractual Serv.</t>
  </si>
  <si>
    <t>265-840 · Insurance Premiums</t>
  </si>
  <si>
    <t>265-850 · Communications (telephone)</t>
  </si>
  <si>
    <t>265-852 · Misc. Communications (internet)</t>
  </si>
  <si>
    <t>265-919 · Waste &amp; Rubbish Disposal</t>
  </si>
  <si>
    <t>265-920 · Bldg &amp; Grounds Electric</t>
  </si>
  <si>
    <t>265-921 · Bldg &amp; Grounds Natural Gas</t>
  </si>
  <si>
    <t>265-930 · Land &amp; Building Repairs</t>
  </si>
  <si>
    <t>265-948 - Computer Services</t>
  </si>
  <si>
    <t>Total 265-000 · BUILDING &amp; GROUNDS</t>
  </si>
  <si>
    <t>266-000 · ATTORNEY COUNSEL</t>
  </si>
  <si>
    <t>266-001 · Township Attorney Counsel</t>
  </si>
  <si>
    <t>266-002 · Planning Attorney Counsel</t>
  </si>
  <si>
    <t>266-006 · Zoning Attorney Counsel</t>
  </si>
  <si>
    <t>Total 266-000 · ATTORNEY COUNSEL</t>
  </si>
  <si>
    <t>301-910 · Professional Development</t>
  </si>
  <si>
    <t>301-322 · Snowmobile Law</t>
  </si>
  <si>
    <t xml:space="preserve">440-000 · PUBLIC WORKS </t>
  </si>
  <si>
    <t>440-446 · Roads, Streets, Bridges</t>
  </si>
  <si>
    <t>440-448 · Street Lighting</t>
  </si>
  <si>
    <t>448.1 · CSA Street Light</t>
  </si>
  <si>
    <t>440-448 · Street Lighting - Other</t>
  </si>
  <si>
    <t>Total 440-448 · Street Lighting</t>
  </si>
  <si>
    <t>440-570 · Lake Improvement Prof. Services</t>
  </si>
  <si>
    <t>440-595 · Airport</t>
  </si>
  <si>
    <t>595-703 · Airport Salary</t>
  </si>
  <si>
    <t>Total 440-595 · Airport</t>
  </si>
  <si>
    <t xml:space="preserve">Total 440-000 · PUBLIC WORKS </t>
  </si>
  <si>
    <t>700-000 · COMMUNITY &amp; ECON DEVELOPMENT</t>
  </si>
  <si>
    <t>700-701 · Planning</t>
  </si>
  <si>
    <t>701-704 · Planning Wages</t>
  </si>
  <si>
    <t>701-709 · Planning FICA</t>
  </si>
  <si>
    <t>701-752 - Planning Supplies</t>
  </si>
  <si>
    <t>701-813 - Planning Transcript Fees</t>
  </si>
  <si>
    <t>Total 700-701 · Planning</t>
  </si>
  <si>
    <t>700-702 · Zoning</t>
  </si>
  <si>
    <t>702-703 · Zoning Salary</t>
  </si>
  <si>
    <t>702-704 · Zoning Wages</t>
  </si>
  <si>
    <t>702-709 · Zoning FICA</t>
  </si>
  <si>
    <t>702-752 · Zoning Supplies</t>
  </si>
  <si>
    <t>Total 700-702 · Zoning</t>
  </si>
  <si>
    <t>700-732 · Blight Removal</t>
  </si>
  <si>
    <t>Total 700-000 · COMMUNITY &amp; ECON DEVELOPMENT</t>
  </si>
  <si>
    <t xml:space="preserve">Total 100-000 · GENERAL GOVERNMENT </t>
  </si>
  <si>
    <t>FUND BALANCE CONTRIBUTION (USAGE)</t>
  </si>
  <si>
    <t>FUND BALANCE, BEGINNING OF YEAR</t>
  </si>
  <si>
    <t>FUND BALANCE, PROJECTED YEAR END</t>
  </si>
  <si>
    <t>Total 100-000 - GENERAL GOVERNMENT</t>
  </si>
  <si>
    <t xml:space="preserve">100-700 · GENERAL GOVERNMENT </t>
  </si>
  <si>
    <t>000-701 - Support Staff Services</t>
  </si>
  <si>
    <t>000-709 - Support Staff FICA</t>
  </si>
  <si>
    <t>595-801 · Prof'al &amp; Contractual Serv.</t>
  </si>
  <si>
    <t>701-861 - Trans-Mileage Rmbursm't</t>
  </si>
  <si>
    <t>702-933 · Softwre Maint Agreemts</t>
  </si>
  <si>
    <t>Final</t>
  </si>
  <si>
    <t>Proposed 24-25</t>
  </si>
  <si>
    <t>FY 19-20</t>
  </si>
  <si>
    <t>FY 20-21</t>
  </si>
  <si>
    <t xml:space="preserve"> YTD 2023-24</t>
  </si>
  <si>
    <t>FY 22-23</t>
  </si>
  <si>
    <t>Budget 23-24</t>
  </si>
  <si>
    <t>000-800 - Other Services &amp; Charges</t>
  </si>
  <si>
    <t>000-751 - Supplies</t>
  </si>
  <si>
    <t>000-851 - Trans-Mileage Reimbursement</t>
  </si>
  <si>
    <t>171-000 - SUPERVISOR CONTROL- Other</t>
  </si>
  <si>
    <t>191-000 - Accounting Department - Other</t>
  </si>
  <si>
    <t>101-000 - TOWNSHIP BOARD CONTROL - Other</t>
  </si>
  <si>
    <t>215-000 - CLERK CONTROL - Other</t>
  </si>
  <si>
    <t>228-752 - Information Tech Supplies</t>
  </si>
  <si>
    <t>247-000 - BOARD OF REVIEW - Other</t>
  </si>
  <si>
    <t>253-000 - TREASURER CONTROL - Other</t>
  </si>
  <si>
    <t>257-000 - ASSESSING CONTROL - Other</t>
  </si>
  <si>
    <t>262-000 - ELECTION CONTROL - Other</t>
  </si>
  <si>
    <t>265-000 - BUILDING &amp; GROUNDS - Other</t>
  </si>
  <si>
    <t>266-000 - ATTORNEY COUNSEL - Other</t>
  </si>
  <si>
    <t>326-000 - ARPA Internet &amp; 911 Tower</t>
  </si>
  <si>
    <t>326-801 - Professional &amp; Contractual Serv</t>
  </si>
  <si>
    <t>Total 326-000 - ARPA Internet &amp; 911 Tower</t>
  </si>
  <si>
    <t>300-000 - PUBLIC SAFETY CONTROL - Other</t>
  </si>
  <si>
    <t>Total 300-000 PUBLIC SAFETY CONTROL</t>
  </si>
  <si>
    <t>440-000 - PUBLIC WORKS CONTROL - Other</t>
  </si>
  <si>
    <t>700-900 - Twp. Pd. FICA for Employees</t>
  </si>
  <si>
    <t>100-700 - GENERAL GOVERNMENT CONTROL - Other</t>
  </si>
  <si>
    <t>228-000 - Information Technology - Other</t>
  </si>
  <si>
    <t>701-900 · Planning Printng &amp; Pub</t>
  </si>
  <si>
    <t>701-910 · Planning Prof. Dev.</t>
  </si>
  <si>
    <t>702-801 - Professional &amp; Contrac</t>
  </si>
  <si>
    <t>702-900 · Zoning Printing &amp; Pub</t>
  </si>
  <si>
    <t>400-501- FEDERAL GRANTS CONTROL</t>
  </si>
  <si>
    <t>400-528 -Other Federal Grants</t>
  </si>
  <si>
    <t>400-501 - FEDERAL GRANTS CONTROL Other</t>
  </si>
  <si>
    <t>Total 400-528 - OTHER FEDERAL GRANTS</t>
  </si>
  <si>
    <t>400-664 - INTEREST &amp; RENT CONTROL - Other</t>
  </si>
  <si>
    <t>400-671 - OTHER REVENUE CONTROL - Other</t>
  </si>
  <si>
    <t>215-704.2 - Office Assistant</t>
  </si>
  <si>
    <t>265-801 - Professional &amp; Contrac. - Other</t>
  </si>
  <si>
    <t>265-704 - Maintenance Wages</t>
  </si>
  <si>
    <t>265-709 - Maintenance FICA</t>
  </si>
  <si>
    <t>300-000 · PUBLIC SAFETY CONTROL</t>
  </si>
  <si>
    <t>300-301 · Police/Sheriff/Constable</t>
  </si>
  <si>
    <t>301-703 · Constable Salary</t>
  </si>
  <si>
    <t>301-709 · Constable-FICA</t>
  </si>
  <si>
    <t>301-752 · Constable Supplies</t>
  </si>
  <si>
    <t>301-851 · Constable Postage</t>
  </si>
  <si>
    <t>301-861 · Const Trans-Mile Reim</t>
  </si>
  <si>
    <t>300-301 - CONSTABLE - Other</t>
  </si>
  <si>
    <t>Total 300-301 · Police/Sheriff/Constable</t>
  </si>
  <si>
    <t>400-401 - TAX COLLECTION - Other</t>
  </si>
  <si>
    <t>400-475 - LICENSES &amp; PERMITS CONTROL-Othr</t>
  </si>
  <si>
    <t>400-539 - STATE GRANTS CONTROL - Other</t>
  </si>
  <si>
    <t>Total 400-676 - Reimbursements</t>
  </si>
  <si>
    <t>400-676 - Reimbursements Other</t>
  </si>
  <si>
    <t>702-910 - Zon Profess Developmt</t>
  </si>
  <si>
    <t>700-000 - COMMUNITY &amp; ECON D - Other</t>
  </si>
  <si>
    <t>FY 21-22</t>
  </si>
  <si>
    <t xml:space="preserve">Total 100-999 TRANSFER OF FUNDS CONTROL </t>
  </si>
  <si>
    <t>*Fund balance beginning of year taken from audit report 19-20, 20-21, 21-22, 22-23</t>
  </si>
  <si>
    <t>*Audit has not been completed for 23-24, Fund balance beginning of the year projected</t>
  </si>
  <si>
    <t>*24-25 fund balance beginning of the year projected</t>
  </si>
  <si>
    <t>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</si>
</sst>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3232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3" fillId="0" borderId="0" xfId="0" applyFont="1"/>
    <xf numFmtId="0" fontId="7" fillId="0" borderId="0" xfId="0" applyFont="1"/>
    <xf numFmtId="49" fontId="6" fillId="0" borderId="0" xfId="0" applyNumberFormat="1" applyFont="1"/>
    <xf numFmtId="49" fontId="2" fillId="3" borderId="0" xfId="0" applyNumberFormat="1" applyFont="1" applyFill="1"/>
    <xf numFmtId="49" fontId="2" fillId="5" borderId="0" xfId="0" applyNumberFormat="1" applyFont="1" applyFill="1"/>
    <xf numFmtId="49" fontId="6" fillId="3" borderId="0" xfId="0" applyNumberFormat="1" applyFont="1" applyFill="1"/>
    <xf numFmtId="0" fontId="3" fillId="0" borderId="0" xfId="0" applyFont="1" applyAlignment="1">
      <alignment horizontal="right"/>
    </xf>
    <xf numFmtId="49" fontId="6" fillId="5" borderId="0" xfId="0" applyNumberFormat="1" applyFont="1" applyFill="1"/>
    <xf numFmtId="49" fontId="2" fillId="8" borderId="0" xfId="0" applyNumberFormat="1" applyFont="1" applyFill="1"/>
    <xf numFmtId="44" fontId="2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6" fillId="0" borderId="0" xfId="1" applyFont="1"/>
    <xf numFmtId="44" fontId="2" fillId="0" borderId="0" xfId="1" applyFont="1"/>
    <xf numFmtId="44" fontId="2" fillId="3" borderId="0" xfId="1" applyFont="1" applyFill="1"/>
    <xf numFmtId="44" fontId="6" fillId="3" borderId="0" xfId="1" applyFont="1" applyFill="1"/>
    <xf numFmtId="44" fontId="2" fillId="5" borderId="0" xfId="1" applyFont="1" applyFill="1"/>
    <xf numFmtId="44" fontId="3" fillId="0" borderId="0" xfId="1" applyFont="1" applyAlignment="1">
      <alignment horizontal="center"/>
    </xf>
    <xf numFmtId="44" fontId="3" fillId="0" borderId="0" xfId="1" applyFont="1"/>
    <xf numFmtId="44" fontId="7" fillId="0" borderId="0" xfId="1" applyFont="1"/>
    <xf numFmtId="44" fontId="3" fillId="0" borderId="0" xfId="1" applyFont="1" applyAlignment="1">
      <alignment horizontal="right"/>
    </xf>
    <xf numFmtId="44" fontId="7" fillId="3" borderId="0" xfId="1" applyFont="1" applyFill="1"/>
    <xf numFmtId="44" fontId="5" fillId="0" borderId="0" xfId="1" applyFont="1"/>
    <xf numFmtId="44" fontId="4" fillId="2" borderId="0" xfId="1" applyFont="1" applyFill="1" applyAlignment="1">
      <alignment horizontal="center"/>
    </xf>
    <xf numFmtId="44" fontId="5" fillId="2" borderId="0" xfId="1" applyFont="1" applyFill="1"/>
    <xf numFmtId="44" fontId="4" fillId="2" borderId="0" xfId="1" applyFont="1" applyFill="1"/>
    <xf numFmtId="44" fontId="5" fillId="4" borderId="0" xfId="1" applyFont="1" applyFill="1"/>
    <xf numFmtId="44" fontId="5" fillId="2" borderId="0" xfId="1" applyFont="1" applyFill="1" applyAlignment="1"/>
    <xf numFmtId="44" fontId="2" fillId="4" borderId="0" xfId="1" applyFont="1" applyFill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2" fillId="3" borderId="0" xfId="0" applyNumberFormat="1" applyFont="1" applyFill="1" applyAlignment="1">
      <alignment wrapText="1"/>
    </xf>
    <xf numFmtId="49" fontId="2" fillId="5" borderId="0" xfId="0" applyNumberFormat="1" applyFont="1" applyFill="1" applyAlignment="1">
      <alignment wrapText="1"/>
    </xf>
    <xf numFmtId="49" fontId="6" fillId="3" borderId="0" xfId="0" applyNumberFormat="1" applyFont="1" applyFill="1" applyAlignment="1">
      <alignment wrapText="1"/>
    </xf>
    <xf numFmtId="49" fontId="6" fillId="5" borderId="0" xfId="0" applyNumberFormat="1" applyFont="1" applyFill="1" applyAlignment="1">
      <alignment wrapText="1"/>
    </xf>
    <xf numFmtId="49" fontId="2" fillId="8" borderId="0" xfId="0" applyNumberFormat="1" applyFont="1" applyFill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4" fontId="6" fillId="0" borderId="0" xfId="1" applyFont="1" applyBorder="1"/>
    <xf numFmtId="44" fontId="3" fillId="0" borderId="0" xfId="1" applyFont="1" applyBorder="1"/>
    <xf numFmtId="44" fontId="2" fillId="3" borderId="0" xfId="1" applyFont="1" applyFill="1" applyBorder="1"/>
    <xf numFmtId="44" fontId="6" fillId="3" borderId="0" xfId="1" applyFont="1" applyFill="1" applyBorder="1"/>
    <xf numFmtId="44" fontId="6" fillId="8" borderId="0" xfId="1" applyFont="1" applyFill="1" applyBorder="1"/>
    <xf numFmtId="44" fontId="2" fillId="3" borderId="0" xfId="1" applyFont="1" applyFill="1" applyAlignment="1">
      <alignment horizontal="center"/>
    </xf>
    <xf numFmtId="44" fontId="6" fillId="3" borderId="0" xfId="1" applyFont="1" applyFill="1" applyAlignment="1">
      <alignment horizontal="center"/>
    </xf>
    <xf numFmtId="44" fontId="4" fillId="4" borderId="0" xfId="1" applyFont="1" applyFill="1" applyBorder="1"/>
    <xf numFmtId="44" fontId="6" fillId="0" borderId="1" xfId="1" applyFont="1" applyBorder="1"/>
    <xf numFmtId="44" fontId="3" fillId="0" borderId="1" xfId="1" applyFont="1" applyBorder="1"/>
    <xf numFmtId="44" fontId="5" fillId="2" borderId="1" xfId="1" applyFont="1" applyFill="1" applyBorder="1"/>
    <xf numFmtId="44" fontId="2" fillId="4" borderId="0" xfId="1" applyFont="1" applyFill="1" applyBorder="1"/>
    <xf numFmtId="44" fontId="2" fillId="3" borderId="2" xfId="1" applyFont="1" applyFill="1" applyBorder="1"/>
    <xf numFmtId="44" fontId="5" fillId="2" borderId="0" xfId="1" applyFont="1" applyFill="1" applyBorder="1"/>
    <xf numFmtId="44" fontId="2" fillId="0" borderId="0" xfId="1" applyFont="1" applyFill="1"/>
    <xf numFmtId="44" fontId="2" fillId="0" borderId="1" xfId="1" applyFont="1" applyFill="1" applyBorder="1"/>
    <xf numFmtId="44" fontId="6" fillId="0" borderId="1" xfId="1" applyFont="1" applyFill="1" applyBorder="1"/>
    <xf numFmtId="44" fontId="6" fillId="0" borderId="0" xfId="1" applyFont="1" applyFill="1" applyBorder="1"/>
    <xf numFmtId="44" fontId="3" fillId="0" borderId="1" xfId="1" applyFont="1" applyFill="1" applyBorder="1"/>
    <xf numFmtId="44" fontId="3" fillId="9" borderId="0" xfId="1" applyFont="1" applyFill="1"/>
    <xf numFmtId="44" fontId="4" fillId="4" borderId="0" xfId="1" applyFont="1" applyFill="1"/>
    <xf numFmtId="44" fontId="2" fillId="4" borderId="2" xfId="1" applyFont="1" applyFill="1" applyBorder="1"/>
    <xf numFmtId="44" fontId="2" fillId="2" borderId="0" xfId="1" applyFont="1" applyFill="1"/>
    <xf numFmtId="44" fontId="2" fillId="2" borderId="1" xfId="1" applyFont="1" applyFill="1" applyBorder="1"/>
    <xf numFmtId="44" fontId="6" fillId="2" borderId="1" xfId="1" applyFont="1" applyFill="1" applyBorder="1"/>
    <xf numFmtId="44" fontId="6" fillId="2" borderId="0" xfId="1" applyFont="1" applyFill="1" applyBorder="1"/>
    <xf numFmtId="14" fontId="3" fillId="0" borderId="0" xfId="1" applyNumberFormat="1" applyFont="1" applyAlignment="1">
      <alignment horizontal="center"/>
    </xf>
    <xf numFmtId="44" fontId="3" fillId="2" borderId="0" xfId="1" applyFont="1" applyFill="1"/>
    <xf numFmtId="0" fontId="8" fillId="0" borderId="0" xfId="0" applyFont="1"/>
    <xf numFmtId="44" fontId="2" fillId="5" borderId="0" xfId="1" applyFont="1" applyFill="1" applyBorder="1"/>
    <xf numFmtId="49" fontId="2" fillId="7" borderId="0" xfId="0" applyNumberFormat="1" applyFont="1" applyFill="1"/>
    <xf numFmtId="49" fontId="2" fillId="7" borderId="0" xfId="0" applyNumberFormat="1" applyFont="1" applyFill="1" applyAlignment="1">
      <alignment wrapText="1"/>
    </xf>
    <xf numFmtId="44" fontId="2" fillId="7" borderId="0" xfId="1" applyFont="1" applyFill="1"/>
    <xf numFmtId="44" fontId="2" fillId="6" borderId="0" xfId="1" applyFont="1" applyFill="1" applyBorder="1"/>
    <xf numFmtId="4" fontId="7" fillId="0" borderId="0" xfId="0" applyNumberFormat="1" applyFont="1" applyAlignment="1">
      <alignment wrapText="1"/>
    </xf>
    <xf numFmtId="44" fontId="2" fillId="10" borderId="0" xfId="1" applyFont="1" applyFill="1" applyBorder="1"/>
    <xf numFmtId="44" fontId="5" fillId="4" borderId="0" xfId="1" applyFont="1" applyFill="1" applyBorder="1"/>
    <xf numFmtId="44" fontId="3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abSelected="1" topLeftCell="A216" zoomScale="120" zoomScaleNormal="120" workbookViewId="0">
      <selection activeCell="C216" sqref="C216"/>
    </sheetView>
  </sheetViews>
  <sheetFormatPr defaultColWidth="8.7109375" defaultRowHeight="11.25" x14ac:dyDescent="0.2"/>
  <cols>
    <col min="1" max="1" width="4.42578125" style="4" customWidth="1"/>
    <col min="2" max="2" width="7.5703125" style="4" customWidth="1"/>
    <col min="3" max="3" width="27.5703125" style="42" customWidth="1"/>
    <col min="4" max="4" width="12.140625" style="21" bestFit="1" customWidth="1"/>
    <col min="5" max="5" width="0.5703125" style="65" customWidth="1"/>
    <col min="6" max="6" width="12.42578125" style="21" bestFit="1" customWidth="1"/>
    <col min="7" max="7" width="0.5703125" style="65" customWidth="1"/>
    <col min="8" max="8" width="12.28515625" style="21" customWidth="1"/>
    <col min="9" max="9" width="0.5703125" style="65" customWidth="1"/>
    <col min="10" max="10" width="12.28515625" style="21" customWidth="1"/>
    <col min="11" max="11" width="0.5703125" style="65" customWidth="1"/>
    <col min="12" max="12" width="12.5703125" style="21" bestFit="1" customWidth="1"/>
    <col min="13" max="13" width="0.5703125" style="65" customWidth="1"/>
    <col min="14" max="14" width="12.7109375" style="21" customWidth="1"/>
    <col min="15" max="15" width="0.5703125" style="83" customWidth="1"/>
    <col min="16" max="16" width="13.42578125" style="21" bestFit="1" customWidth="1"/>
    <col min="17" max="17" width="9.140625" style="42" customWidth="1"/>
    <col min="18" max="16384" width="8.7109375" style="4"/>
  </cols>
  <sheetData>
    <row r="1" spans="1:18" x14ac:dyDescent="0.2">
      <c r="A1" s="1"/>
      <c r="B1" s="1"/>
      <c r="C1" s="32"/>
      <c r="D1" s="13" t="s">
        <v>175</v>
      </c>
      <c r="E1" s="51"/>
      <c r="F1" s="13" t="s">
        <v>176</v>
      </c>
      <c r="G1" s="51"/>
      <c r="H1" s="13" t="s">
        <v>233</v>
      </c>
      <c r="I1" s="51"/>
      <c r="J1" s="13" t="s">
        <v>178</v>
      </c>
      <c r="K1" s="51"/>
      <c r="L1" s="13" t="s">
        <v>177</v>
      </c>
      <c r="M1" s="51"/>
      <c r="N1" s="13" t="s">
        <v>179</v>
      </c>
      <c r="O1" s="51"/>
      <c r="P1" s="26" t="s">
        <v>174</v>
      </c>
      <c r="Q1" s="41"/>
      <c r="R1" s="2"/>
    </row>
    <row r="2" spans="1:18" x14ac:dyDescent="0.2">
      <c r="A2" s="3"/>
      <c r="B2" s="3"/>
      <c r="C2" s="33"/>
      <c r="D2" s="14" t="s">
        <v>173</v>
      </c>
      <c r="E2" s="52"/>
      <c r="F2" s="14" t="s">
        <v>173</v>
      </c>
      <c r="G2" s="52"/>
      <c r="H2" s="20" t="s">
        <v>173</v>
      </c>
      <c r="I2" s="52"/>
      <c r="J2" s="20" t="s">
        <v>173</v>
      </c>
      <c r="K2" s="52"/>
      <c r="L2" s="72">
        <v>45280</v>
      </c>
      <c r="M2" s="52"/>
      <c r="N2" s="20"/>
      <c r="O2" s="51"/>
      <c r="P2" s="27"/>
    </row>
    <row r="3" spans="1:18" x14ac:dyDescent="0.2">
      <c r="A3" s="3" t="s">
        <v>0</v>
      </c>
      <c r="B3" s="3"/>
      <c r="C3" s="33"/>
      <c r="D3" s="15"/>
      <c r="E3" s="18"/>
      <c r="F3" s="15"/>
      <c r="G3" s="18"/>
      <c r="I3" s="18"/>
      <c r="K3" s="18"/>
      <c r="M3" s="18"/>
      <c r="O3" s="51"/>
      <c r="P3" s="27"/>
    </row>
    <row r="4" spans="1:18" x14ac:dyDescent="0.2">
      <c r="A4" s="3" t="s">
        <v>1</v>
      </c>
      <c r="B4" s="3"/>
      <c r="C4" s="33"/>
      <c r="D4" s="16"/>
      <c r="E4" s="17"/>
      <c r="F4" s="16"/>
      <c r="G4" s="17"/>
      <c r="H4" s="22"/>
      <c r="I4" s="17"/>
      <c r="J4" s="22"/>
      <c r="K4" s="17"/>
      <c r="L4" s="22"/>
      <c r="M4" s="17"/>
      <c r="N4" s="22"/>
      <c r="O4" s="51"/>
      <c r="P4" s="27"/>
      <c r="Q4" s="43"/>
      <c r="R4" s="5"/>
    </row>
    <row r="5" spans="1:18" x14ac:dyDescent="0.2">
      <c r="A5" s="6"/>
      <c r="B5" s="6" t="s">
        <v>2</v>
      </c>
      <c r="C5" s="34"/>
      <c r="D5" s="15">
        <v>122161.60000000001</v>
      </c>
      <c r="E5" s="18"/>
      <c r="F5" s="15">
        <v>124960.23</v>
      </c>
      <c r="G5" s="18"/>
      <c r="H5" s="23">
        <v>128984.99</v>
      </c>
      <c r="I5" s="18"/>
      <c r="J5" s="23">
        <v>137664.49</v>
      </c>
      <c r="K5" s="18"/>
      <c r="L5" s="15">
        <v>108361.4</v>
      </c>
      <c r="M5" s="18"/>
      <c r="N5" s="15">
        <v>127000</v>
      </c>
      <c r="O5" s="51"/>
      <c r="P5" s="27">
        <v>130000</v>
      </c>
      <c r="Q5" s="44"/>
    </row>
    <row r="6" spans="1:18" x14ac:dyDescent="0.2">
      <c r="A6" s="6"/>
      <c r="B6" s="6" t="s">
        <v>3</v>
      </c>
      <c r="C6" s="34"/>
      <c r="D6" s="15">
        <v>4622.8</v>
      </c>
      <c r="E6" s="18"/>
      <c r="F6" s="15">
        <v>0</v>
      </c>
      <c r="G6" s="18"/>
      <c r="H6" s="21">
        <v>0</v>
      </c>
      <c r="I6" s="18"/>
      <c r="J6" s="21">
        <v>0</v>
      </c>
      <c r="K6" s="18"/>
      <c r="L6" s="15">
        <v>12.65</v>
      </c>
      <c r="M6" s="18"/>
      <c r="N6" s="15">
        <v>0</v>
      </c>
      <c r="O6" s="51"/>
      <c r="P6" s="27">
        <v>10</v>
      </c>
    </row>
    <row r="7" spans="1:18" x14ac:dyDescent="0.2">
      <c r="A7" s="6"/>
      <c r="B7" s="6" t="s">
        <v>4</v>
      </c>
      <c r="C7" s="34"/>
      <c r="D7" s="15">
        <v>45.28</v>
      </c>
      <c r="E7" s="18"/>
      <c r="F7" s="15">
        <v>0</v>
      </c>
      <c r="G7" s="18"/>
      <c r="H7" s="21">
        <v>0</v>
      </c>
      <c r="I7" s="18"/>
      <c r="J7" s="21">
        <v>48.6</v>
      </c>
      <c r="K7" s="18"/>
      <c r="L7" s="15">
        <v>0</v>
      </c>
      <c r="M7" s="18"/>
      <c r="N7" s="15">
        <v>0</v>
      </c>
      <c r="O7" s="51"/>
      <c r="P7" s="27">
        <v>10</v>
      </c>
    </row>
    <row r="8" spans="1:18" x14ac:dyDescent="0.2">
      <c r="A8" s="6"/>
      <c r="B8" s="6" t="s">
        <v>5</v>
      </c>
      <c r="C8" s="34"/>
      <c r="D8" s="15">
        <v>20.54</v>
      </c>
      <c r="E8" s="18"/>
      <c r="F8" s="15">
        <v>20.74</v>
      </c>
      <c r="G8" s="18"/>
      <c r="H8" s="21">
        <v>23.06</v>
      </c>
      <c r="I8" s="18"/>
      <c r="J8" s="21">
        <v>22.06</v>
      </c>
      <c r="K8" s="18"/>
      <c r="L8" s="15">
        <v>4.9800000000000004</v>
      </c>
      <c r="M8" s="18"/>
      <c r="N8" s="15">
        <v>15</v>
      </c>
      <c r="O8" s="51"/>
      <c r="P8" s="27">
        <v>10</v>
      </c>
    </row>
    <row r="9" spans="1:18" x14ac:dyDescent="0.2">
      <c r="A9" s="6"/>
      <c r="B9" s="6" t="s">
        <v>6</v>
      </c>
      <c r="C9" s="34"/>
      <c r="D9" s="15">
        <v>9430.7800000000007</v>
      </c>
      <c r="E9" s="18"/>
      <c r="F9" s="15">
        <v>7124.31</v>
      </c>
      <c r="G9" s="18"/>
      <c r="H9" s="21">
        <v>2763.86</v>
      </c>
      <c r="I9" s="18"/>
      <c r="J9" s="21">
        <v>7870.59</v>
      </c>
      <c r="K9" s="18"/>
      <c r="L9" s="15">
        <v>0</v>
      </c>
      <c r="M9" s="18"/>
      <c r="N9" s="15">
        <v>5000</v>
      </c>
      <c r="O9" s="51"/>
      <c r="P9" s="27">
        <v>5000</v>
      </c>
    </row>
    <row r="10" spans="1:18" x14ac:dyDescent="0.2">
      <c r="A10" s="6"/>
      <c r="B10" s="6" t="s">
        <v>7</v>
      </c>
      <c r="C10" s="34"/>
      <c r="D10" s="15">
        <v>61993.69</v>
      </c>
      <c r="E10" s="18"/>
      <c r="F10" s="15">
        <v>62701.19</v>
      </c>
      <c r="G10" s="18"/>
      <c r="H10" s="21">
        <v>65555.62</v>
      </c>
      <c r="I10" s="18"/>
      <c r="J10" s="21">
        <v>70730.11</v>
      </c>
      <c r="K10" s="18"/>
      <c r="L10" s="15">
        <v>74951.199999999997</v>
      </c>
      <c r="M10" s="18"/>
      <c r="N10" s="15">
        <v>60485</v>
      </c>
      <c r="O10" s="51"/>
      <c r="P10" s="27">
        <v>62470</v>
      </c>
      <c r="Q10" s="44"/>
    </row>
    <row r="11" spans="1:18" x14ac:dyDescent="0.2">
      <c r="A11" s="6"/>
      <c r="B11" s="6" t="s">
        <v>8</v>
      </c>
      <c r="C11" s="34"/>
      <c r="D11" s="46">
        <v>7739.25</v>
      </c>
      <c r="E11" s="49"/>
      <c r="F11" s="46">
        <v>7552.25</v>
      </c>
      <c r="G11" s="49"/>
      <c r="H11" s="47">
        <v>7552.25</v>
      </c>
      <c r="I11" s="49"/>
      <c r="J11" s="21">
        <v>7837</v>
      </c>
      <c r="K11" s="49"/>
      <c r="L11" s="46">
        <v>7896.5</v>
      </c>
      <c r="M11" s="49"/>
      <c r="N11" s="46">
        <v>7500</v>
      </c>
      <c r="O11" s="51"/>
      <c r="P11" s="59">
        <v>7500</v>
      </c>
    </row>
    <row r="12" spans="1:18" x14ac:dyDescent="0.2">
      <c r="A12" s="6"/>
      <c r="B12" s="6" t="s">
        <v>226</v>
      </c>
      <c r="C12" s="34"/>
      <c r="D12" s="54">
        <v>0</v>
      </c>
      <c r="E12" s="49"/>
      <c r="F12" s="54">
        <v>0</v>
      </c>
      <c r="G12" s="49"/>
      <c r="H12" s="55">
        <v>0</v>
      </c>
      <c r="I12" s="49"/>
      <c r="J12" s="55">
        <v>0</v>
      </c>
      <c r="K12" s="49"/>
      <c r="L12" s="54"/>
      <c r="M12" s="49"/>
      <c r="N12" s="54"/>
      <c r="O12" s="51"/>
      <c r="P12" s="56">
        <v>0</v>
      </c>
    </row>
    <row r="13" spans="1:18" x14ac:dyDescent="0.2">
      <c r="A13" s="7" t="s">
        <v>9</v>
      </c>
      <c r="B13" s="7"/>
      <c r="C13" s="35"/>
      <c r="D13" s="17">
        <f>SUM(D5:D12)</f>
        <v>206013.94</v>
      </c>
      <c r="E13" s="17"/>
      <c r="F13" s="17">
        <f>SUM(F5:F12)</f>
        <v>202358.72</v>
      </c>
      <c r="G13" s="17"/>
      <c r="H13" s="24">
        <f>SUM(H5:H12)</f>
        <v>204879.78</v>
      </c>
      <c r="I13" s="17"/>
      <c r="J13" s="24">
        <f>SUM(J5:J12)</f>
        <v>224172.84999999998</v>
      </c>
      <c r="K13" s="17"/>
      <c r="L13" s="17">
        <f>SUM(L5:L11)</f>
        <v>191226.72999999998</v>
      </c>
      <c r="M13" s="17"/>
      <c r="N13" s="17">
        <f>SUM(N5:N11)</f>
        <v>200000</v>
      </c>
      <c r="O13" s="51"/>
      <c r="P13" s="53">
        <f>SUM(P5:P12)</f>
        <v>205000</v>
      </c>
      <c r="Q13" s="43"/>
      <c r="R13" s="5"/>
    </row>
    <row r="14" spans="1:18" x14ac:dyDescent="0.2">
      <c r="A14" s="3" t="s">
        <v>10</v>
      </c>
      <c r="B14" s="3"/>
      <c r="C14" s="33"/>
      <c r="D14" s="16"/>
      <c r="E14" s="17"/>
      <c r="F14" s="16"/>
      <c r="G14" s="17"/>
      <c r="H14" s="22"/>
      <c r="I14" s="17"/>
      <c r="J14" s="22"/>
      <c r="K14" s="17"/>
      <c r="L14" s="16"/>
      <c r="M14" s="17"/>
      <c r="N14" s="16"/>
      <c r="O14" s="51"/>
      <c r="P14" s="27"/>
      <c r="Q14" s="43"/>
      <c r="R14" s="5"/>
    </row>
    <row r="15" spans="1:18" x14ac:dyDescent="0.2">
      <c r="A15" s="6"/>
      <c r="B15" s="6" t="s">
        <v>11</v>
      </c>
      <c r="C15" s="34"/>
      <c r="D15" s="15">
        <v>472</v>
      </c>
      <c r="E15" s="18"/>
      <c r="F15" s="15">
        <v>40</v>
      </c>
      <c r="G15" s="18"/>
      <c r="H15" s="21">
        <v>0</v>
      </c>
      <c r="I15" s="18"/>
      <c r="J15" s="21">
        <v>0</v>
      </c>
      <c r="K15" s="18"/>
      <c r="L15" s="15">
        <v>0</v>
      </c>
      <c r="M15" s="18"/>
      <c r="N15" s="15">
        <v>0</v>
      </c>
      <c r="O15" s="51"/>
      <c r="P15" s="27">
        <v>0</v>
      </c>
    </row>
    <row r="16" spans="1:18" x14ac:dyDescent="0.2">
      <c r="A16" s="6"/>
      <c r="B16" s="6" t="s">
        <v>12</v>
      </c>
      <c r="C16" s="34"/>
      <c r="D16" s="46">
        <v>3352.49</v>
      </c>
      <c r="E16" s="49"/>
      <c r="F16" s="46">
        <v>5491.36</v>
      </c>
      <c r="G16" s="49"/>
      <c r="H16" s="47">
        <v>6654.72</v>
      </c>
      <c r="I16" s="49"/>
      <c r="J16" s="47">
        <v>7104.92</v>
      </c>
      <c r="K16" s="49"/>
      <c r="L16" s="46">
        <v>4460.71</v>
      </c>
      <c r="M16" s="49"/>
      <c r="N16" s="46">
        <v>4500</v>
      </c>
      <c r="O16" s="51"/>
      <c r="P16" s="59">
        <v>4500</v>
      </c>
    </row>
    <row r="17" spans="1:18" x14ac:dyDescent="0.2">
      <c r="A17" s="6"/>
      <c r="B17" s="6" t="s">
        <v>227</v>
      </c>
      <c r="C17" s="34"/>
      <c r="D17" s="54">
        <v>0</v>
      </c>
      <c r="E17" s="49"/>
      <c r="F17" s="54">
        <v>0</v>
      </c>
      <c r="G17" s="49"/>
      <c r="H17" s="55">
        <v>0</v>
      </c>
      <c r="I17" s="49"/>
      <c r="J17" s="55">
        <v>0</v>
      </c>
      <c r="K17" s="49"/>
      <c r="L17" s="54">
        <v>0</v>
      </c>
      <c r="M17" s="49"/>
      <c r="N17" s="54">
        <v>0</v>
      </c>
      <c r="O17" s="51"/>
      <c r="P17" s="56">
        <v>0</v>
      </c>
    </row>
    <row r="18" spans="1:18" x14ac:dyDescent="0.2">
      <c r="A18" s="7" t="s">
        <v>13</v>
      </c>
      <c r="B18" s="7"/>
      <c r="C18" s="35"/>
      <c r="D18" s="17">
        <f>SUM(D15:D17)</f>
        <v>3824.49</v>
      </c>
      <c r="E18" s="17"/>
      <c r="F18" s="17">
        <f>SUM(F15:F17)</f>
        <v>5531.36</v>
      </c>
      <c r="G18" s="17"/>
      <c r="H18" s="17">
        <f>SUM(H15:H17)</f>
        <v>6654.72</v>
      </c>
      <c r="I18" s="17"/>
      <c r="J18" s="17">
        <f>SUM(J15:J17)</f>
        <v>7104.92</v>
      </c>
      <c r="K18" s="17"/>
      <c r="L18" s="17">
        <f>SUM(L15:L16)</f>
        <v>4460.71</v>
      </c>
      <c r="M18" s="17"/>
      <c r="N18" s="17">
        <f>ROUND(SUM(N14:N16),5)</f>
        <v>4500</v>
      </c>
      <c r="O18" s="51"/>
      <c r="P18" s="53">
        <f>SUM(P15:P16)</f>
        <v>4500</v>
      </c>
      <c r="Q18" s="43"/>
      <c r="R18" s="5"/>
    </row>
    <row r="19" spans="1:18" x14ac:dyDescent="0.2">
      <c r="A19" s="3" t="s">
        <v>207</v>
      </c>
      <c r="B19" s="3"/>
      <c r="C19" s="33"/>
      <c r="D19" s="60"/>
      <c r="E19" s="17"/>
      <c r="F19" s="60"/>
      <c r="G19" s="17"/>
      <c r="H19" s="60"/>
      <c r="I19" s="17"/>
      <c r="J19" s="60"/>
      <c r="K19" s="17"/>
      <c r="L19" s="60"/>
      <c r="M19" s="17"/>
      <c r="N19" s="60"/>
      <c r="O19" s="51"/>
      <c r="P19" s="27"/>
      <c r="Q19" s="43"/>
      <c r="R19" s="5"/>
    </row>
    <row r="20" spans="1:18" x14ac:dyDescent="0.2">
      <c r="A20" s="3"/>
      <c r="B20" s="3" t="s">
        <v>208</v>
      </c>
      <c r="C20" s="33"/>
      <c r="D20" s="60">
        <v>0</v>
      </c>
      <c r="E20" s="17"/>
      <c r="F20" s="60">
        <v>0</v>
      </c>
      <c r="G20" s="17"/>
      <c r="H20" s="60">
        <v>0</v>
      </c>
      <c r="I20" s="17"/>
      <c r="J20" s="60">
        <v>0</v>
      </c>
      <c r="K20" s="17"/>
      <c r="L20" s="60">
        <v>101410.62</v>
      </c>
      <c r="M20" s="17"/>
      <c r="N20" s="60">
        <v>0</v>
      </c>
      <c r="O20" s="51"/>
      <c r="P20" s="27">
        <v>0</v>
      </c>
      <c r="Q20" s="43"/>
      <c r="R20" s="5"/>
    </row>
    <row r="21" spans="1:18" x14ac:dyDescent="0.2">
      <c r="A21" s="3"/>
      <c r="B21" s="3" t="s">
        <v>209</v>
      </c>
      <c r="C21" s="33"/>
      <c r="D21" s="61">
        <v>0</v>
      </c>
      <c r="E21" s="17"/>
      <c r="F21" s="61">
        <v>0</v>
      </c>
      <c r="G21" s="17"/>
      <c r="H21" s="61">
        <v>0</v>
      </c>
      <c r="I21" s="17"/>
      <c r="J21" s="61">
        <v>0</v>
      </c>
      <c r="K21" s="17"/>
      <c r="L21" s="61">
        <v>0</v>
      </c>
      <c r="M21" s="17"/>
      <c r="N21" s="61">
        <v>0</v>
      </c>
      <c r="O21" s="51"/>
      <c r="P21" s="56">
        <v>0</v>
      </c>
      <c r="Q21" s="43"/>
      <c r="R21" s="5"/>
    </row>
    <row r="22" spans="1:18" x14ac:dyDescent="0.2">
      <c r="A22" s="7" t="s">
        <v>210</v>
      </c>
      <c r="B22" s="7"/>
      <c r="C22" s="35"/>
      <c r="D22" s="17">
        <f>SUM(D20:D21)</f>
        <v>0</v>
      </c>
      <c r="E22" s="17"/>
      <c r="F22" s="17">
        <f>SUM(F20:F21)</f>
        <v>0</v>
      </c>
      <c r="G22" s="17"/>
      <c r="H22" s="17">
        <f>SUM(H20:H21)</f>
        <v>0</v>
      </c>
      <c r="I22" s="17"/>
      <c r="J22" s="17">
        <f>SUM(J20:J21)</f>
        <v>0</v>
      </c>
      <c r="K22" s="17"/>
      <c r="L22" s="17">
        <f>SUM(L20:L21)</f>
        <v>101410.62</v>
      </c>
      <c r="M22" s="17"/>
      <c r="N22" s="17">
        <v>0</v>
      </c>
      <c r="O22" s="51"/>
      <c r="P22" s="29">
        <f>SUM(P20:P21)</f>
        <v>0</v>
      </c>
      <c r="Q22" s="43"/>
      <c r="R22" s="5"/>
    </row>
    <row r="23" spans="1:18" x14ac:dyDescent="0.2">
      <c r="A23" s="3" t="s">
        <v>14</v>
      </c>
      <c r="B23" s="3"/>
      <c r="C23" s="33"/>
      <c r="D23" s="16"/>
      <c r="E23" s="17"/>
      <c r="F23" s="16"/>
      <c r="G23" s="17"/>
      <c r="H23" s="22"/>
      <c r="I23" s="17"/>
      <c r="J23" s="22"/>
      <c r="K23" s="17"/>
      <c r="L23" s="16"/>
      <c r="M23" s="17"/>
      <c r="N23" s="16"/>
      <c r="O23" s="51"/>
      <c r="P23" s="27"/>
      <c r="Q23" s="43"/>
      <c r="R23" s="5"/>
    </row>
    <row r="24" spans="1:18" x14ac:dyDescent="0.2">
      <c r="A24" s="6"/>
      <c r="B24" s="6" t="s">
        <v>15</v>
      </c>
      <c r="C24" s="34"/>
      <c r="D24" s="15">
        <v>95.14</v>
      </c>
      <c r="E24" s="18"/>
      <c r="F24" s="15">
        <v>47.57</v>
      </c>
      <c r="G24" s="18"/>
      <c r="H24" s="21">
        <v>47.57</v>
      </c>
      <c r="I24" s="18"/>
      <c r="J24" s="21">
        <v>47.58</v>
      </c>
      <c r="K24" s="18"/>
      <c r="L24" s="15">
        <v>0</v>
      </c>
      <c r="M24" s="18"/>
      <c r="N24" s="15">
        <v>0</v>
      </c>
      <c r="O24" s="51"/>
      <c r="P24" s="27">
        <v>0</v>
      </c>
    </row>
    <row r="25" spans="1:18" x14ac:dyDescent="0.2">
      <c r="A25" s="6"/>
      <c r="B25" s="6" t="s">
        <v>16</v>
      </c>
      <c r="C25" s="34"/>
      <c r="D25" s="15">
        <v>85322</v>
      </c>
      <c r="E25" s="18"/>
      <c r="F25" s="15">
        <v>64884</v>
      </c>
      <c r="G25" s="18"/>
      <c r="H25" s="21">
        <v>114705</v>
      </c>
      <c r="I25" s="18"/>
      <c r="J25" s="21">
        <v>118831</v>
      </c>
      <c r="K25" s="18"/>
      <c r="L25" s="15">
        <v>115039</v>
      </c>
      <c r="M25" s="18"/>
      <c r="N25" s="15">
        <v>64500</v>
      </c>
      <c r="O25" s="51"/>
      <c r="P25" s="27">
        <v>65000</v>
      </c>
    </row>
    <row r="26" spans="1:18" x14ac:dyDescent="0.2">
      <c r="A26" s="6"/>
      <c r="B26" s="6" t="s">
        <v>17</v>
      </c>
      <c r="C26" s="34"/>
      <c r="D26" s="15">
        <v>0</v>
      </c>
      <c r="E26" s="18"/>
      <c r="F26" s="15">
        <v>1886.94</v>
      </c>
      <c r="G26" s="18"/>
      <c r="H26" s="21">
        <v>180.09</v>
      </c>
      <c r="I26" s="18"/>
      <c r="J26" s="21">
        <v>3751.56</v>
      </c>
      <c r="K26" s="18"/>
      <c r="L26" s="15">
        <v>1500</v>
      </c>
      <c r="M26" s="18"/>
      <c r="N26" s="15">
        <v>0</v>
      </c>
      <c r="O26" s="51"/>
      <c r="P26" s="27">
        <v>1500</v>
      </c>
    </row>
    <row r="27" spans="1:18" x14ac:dyDescent="0.2">
      <c r="A27" s="6"/>
      <c r="B27" s="6" t="s">
        <v>18</v>
      </c>
      <c r="C27" s="34"/>
      <c r="D27" s="46">
        <v>3424.07</v>
      </c>
      <c r="E27" s="49"/>
      <c r="F27" s="46">
        <v>3771.47</v>
      </c>
      <c r="G27" s="49"/>
      <c r="H27" s="47">
        <v>3677.67</v>
      </c>
      <c r="I27" s="49"/>
      <c r="J27" s="47">
        <v>0</v>
      </c>
      <c r="K27" s="49"/>
      <c r="L27" s="46">
        <v>5651.47</v>
      </c>
      <c r="M27" s="49"/>
      <c r="N27" s="46">
        <v>3500</v>
      </c>
      <c r="O27" s="51"/>
      <c r="P27" s="59">
        <v>3500</v>
      </c>
    </row>
    <row r="28" spans="1:18" x14ac:dyDescent="0.2">
      <c r="A28" s="6"/>
      <c r="B28" s="6" t="s">
        <v>228</v>
      </c>
      <c r="C28" s="34"/>
      <c r="D28" s="62">
        <v>0</v>
      </c>
      <c r="E28" s="49"/>
      <c r="F28" s="62">
        <v>0</v>
      </c>
      <c r="G28" s="49"/>
      <c r="H28" s="64">
        <v>0</v>
      </c>
      <c r="I28" s="49"/>
      <c r="J28" s="64">
        <v>0</v>
      </c>
      <c r="K28" s="49"/>
      <c r="L28" s="62">
        <v>0</v>
      </c>
      <c r="M28" s="49"/>
      <c r="N28" s="62">
        <v>0</v>
      </c>
      <c r="O28" s="51"/>
      <c r="P28" s="56">
        <v>0</v>
      </c>
    </row>
    <row r="29" spans="1:18" x14ac:dyDescent="0.2">
      <c r="A29" s="7" t="s">
        <v>19</v>
      </c>
      <c r="B29" s="7"/>
      <c r="C29" s="35"/>
      <c r="D29" s="17">
        <f>SUM(D24:D28)</f>
        <v>88841.21</v>
      </c>
      <c r="E29" s="17"/>
      <c r="F29" s="17">
        <f>SUM(F24:F28)</f>
        <v>70589.98</v>
      </c>
      <c r="G29" s="17"/>
      <c r="H29" s="17">
        <f>SUM(H24:H28)</f>
        <v>118610.33</v>
      </c>
      <c r="I29" s="17"/>
      <c r="J29" s="17">
        <f>SUM(J24:J28)</f>
        <v>122630.14</v>
      </c>
      <c r="K29" s="17"/>
      <c r="L29" s="17">
        <f>SUM(L24:L28)</f>
        <v>122190.47</v>
      </c>
      <c r="M29" s="17"/>
      <c r="N29" s="17">
        <f>SUM(N24:N28)</f>
        <v>68000</v>
      </c>
      <c r="O29" s="51"/>
      <c r="P29" s="57">
        <f>SUM(P24:P28)</f>
        <v>70000</v>
      </c>
      <c r="Q29" s="43"/>
      <c r="R29" s="5"/>
    </row>
    <row r="30" spans="1:18" x14ac:dyDescent="0.2">
      <c r="A30" s="3" t="s">
        <v>20</v>
      </c>
      <c r="B30" s="3"/>
      <c r="C30" s="33"/>
      <c r="D30" s="16"/>
      <c r="E30" s="17"/>
      <c r="F30" s="16"/>
      <c r="G30" s="17"/>
      <c r="H30" s="22"/>
      <c r="I30" s="17"/>
      <c r="J30" s="22"/>
      <c r="K30" s="17"/>
      <c r="L30" s="16"/>
      <c r="M30" s="17"/>
      <c r="N30" s="16"/>
      <c r="O30" s="51"/>
      <c r="P30" s="59"/>
      <c r="Q30" s="43"/>
      <c r="R30" s="5"/>
    </row>
    <row r="31" spans="1:18" x14ac:dyDescent="0.2">
      <c r="A31" s="6"/>
      <c r="B31" s="6" t="s">
        <v>21</v>
      </c>
      <c r="C31" s="34"/>
      <c r="D31" s="54">
        <v>725</v>
      </c>
      <c r="E31" s="49"/>
      <c r="F31" s="54">
        <v>100</v>
      </c>
      <c r="G31" s="49"/>
      <c r="H31" s="55">
        <v>0</v>
      </c>
      <c r="I31" s="49"/>
      <c r="J31" s="55">
        <v>3</v>
      </c>
      <c r="K31" s="49"/>
      <c r="L31" s="54">
        <v>800</v>
      </c>
      <c r="M31" s="49"/>
      <c r="N31" s="54">
        <v>0</v>
      </c>
      <c r="O31" s="51"/>
      <c r="P31" s="56">
        <v>100</v>
      </c>
    </row>
    <row r="32" spans="1:18" x14ac:dyDescent="0.2">
      <c r="A32" s="7" t="s">
        <v>22</v>
      </c>
      <c r="B32" s="7"/>
      <c r="C32" s="35"/>
      <c r="D32" s="17">
        <f>ROUND(SUM(D30:D31),5)</f>
        <v>725</v>
      </c>
      <c r="E32" s="17"/>
      <c r="F32" s="17">
        <f>SUM(F31)</f>
        <v>100</v>
      </c>
      <c r="G32" s="17"/>
      <c r="H32" s="24">
        <f>SUM(H31)</f>
        <v>0</v>
      </c>
      <c r="I32" s="17"/>
      <c r="J32" s="24">
        <f>SUM(J31)</f>
        <v>3</v>
      </c>
      <c r="K32" s="17"/>
      <c r="L32" s="17">
        <f>SUM(L31)</f>
        <v>800</v>
      </c>
      <c r="M32" s="17"/>
      <c r="N32" s="17">
        <f>SUM(N31)</f>
        <v>0</v>
      </c>
      <c r="O32" s="51"/>
      <c r="P32" s="53">
        <f>SUM(P31)</f>
        <v>100</v>
      </c>
      <c r="Q32" s="43"/>
      <c r="R32" s="5"/>
    </row>
    <row r="33" spans="1:18" x14ac:dyDescent="0.2">
      <c r="A33" s="3" t="s">
        <v>23</v>
      </c>
      <c r="B33" s="3"/>
      <c r="C33" s="33"/>
      <c r="D33" s="16"/>
      <c r="E33" s="17"/>
      <c r="F33" s="16"/>
      <c r="G33" s="17"/>
      <c r="H33" s="22"/>
      <c r="I33" s="17"/>
      <c r="J33" s="22"/>
      <c r="K33" s="17"/>
      <c r="L33" s="16"/>
      <c r="M33" s="17"/>
      <c r="N33" s="16"/>
      <c r="O33" s="51"/>
      <c r="P33" s="59"/>
      <c r="Q33" s="43"/>
      <c r="R33" s="5"/>
    </row>
    <row r="34" spans="1:18" x14ac:dyDescent="0.2">
      <c r="A34" s="6"/>
      <c r="B34" s="6" t="s">
        <v>24</v>
      </c>
      <c r="C34" s="34"/>
      <c r="D34" s="15">
        <v>9773.66</v>
      </c>
      <c r="E34" s="18"/>
      <c r="F34" s="15">
        <v>1670.17</v>
      </c>
      <c r="G34" s="18"/>
      <c r="H34" s="21">
        <v>693.75</v>
      </c>
      <c r="I34" s="18"/>
      <c r="J34" s="21">
        <v>25119.72</v>
      </c>
      <c r="K34" s="18"/>
      <c r="L34" s="15">
        <v>29407.39</v>
      </c>
      <c r="M34" s="18"/>
      <c r="N34" s="15">
        <v>5000</v>
      </c>
      <c r="O34" s="51"/>
      <c r="P34" s="59">
        <v>5900</v>
      </c>
    </row>
    <row r="35" spans="1:18" x14ac:dyDescent="0.2">
      <c r="A35" s="6"/>
      <c r="B35" s="6" t="s">
        <v>25</v>
      </c>
      <c r="C35" s="34"/>
      <c r="D35" s="46">
        <v>195.23</v>
      </c>
      <c r="E35" s="49"/>
      <c r="F35" s="46">
        <v>682.61</v>
      </c>
      <c r="G35" s="49"/>
      <c r="H35" s="47">
        <v>0</v>
      </c>
      <c r="I35" s="49"/>
      <c r="J35" s="47">
        <v>168.63</v>
      </c>
      <c r="K35" s="49"/>
      <c r="L35" s="46">
        <v>136.54</v>
      </c>
      <c r="M35" s="49"/>
      <c r="N35" s="46">
        <v>0</v>
      </c>
      <c r="O35" s="51"/>
      <c r="P35" s="59">
        <v>100</v>
      </c>
    </row>
    <row r="36" spans="1:18" x14ac:dyDescent="0.2">
      <c r="A36" s="6"/>
      <c r="B36" s="6" t="s">
        <v>211</v>
      </c>
      <c r="C36" s="34"/>
      <c r="D36" s="54">
        <v>0</v>
      </c>
      <c r="E36" s="49"/>
      <c r="F36" s="54">
        <v>0</v>
      </c>
      <c r="G36" s="49"/>
      <c r="H36" s="55">
        <v>0</v>
      </c>
      <c r="I36" s="49"/>
      <c r="J36" s="55">
        <v>0</v>
      </c>
      <c r="K36" s="49"/>
      <c r="L36" s="54"/>
      <c r="M36" s="49"/>
      <c r="N36" s="54">
        <v>0</v>
      </c>
      <c r="O36" s="51"/>
      <c r="P36" s="56">
        <v>0</v>
      </c>
    </row>
    <row r="37" spans="1:18" x14ac:dyDescent="0.2">
      <c r="A37" s="7" t="s">
        <v>26</v>
      </c>
      <c r="B37" s="7"/>
      <c r="C37" s="35"/>
      <c r="D37" s="17">
        <f>SUM(D34:D36)</f>
        <v>9968.89</v>
      </c>
      <c r="E37" s="17"/>
      <c r="F37" s="17">
        <f>SUM(F34:F36)</f>
        <v>2352.7800000000002</v>
      </c>
      <c r="G37" s="17"/>
      <c r="H37" s="17">
        <f>SUM(H34:H36)</f>
        <v>693.75</v>
      </c>
      <c r="I37" s="17"/>
      <c r="J37" s="17">
        <f>SUM(J34:J36)</f>
        <v>25288.350000000002</v>
      </c>
      <c r="K37" s="17"/>
      <c r="L37" s="17">
        <f>SUM(L34:L35)</f>
        <v>29543.93</v>
      </c>
      <c r="M37" s="17"/>
      <c r="N37" s="17">
        <f>SUM(N34:N36)</f>
        <v>5000</v>
      </c>
      <c r="O37" s="51"/>
      <c r="P37" s="53">
        <f>SUM(P34:P36)</f>
        <v>6000</v>
      </c>
      <c r="Q37" s="43"/>
      <c r="R37" s="5"/>
    </row>
    <row r="38" spans="1:18" x14ac:dyDescent="0.2">
      <c r="A38" s="3" t="s">
        <v>27</v>
      </c>
      <c r="B38" s="3"/>
      <c r="C38" s="33"/>
      <c r="D38" s="16"/>
      <c r="E38" s="17"/>
      <c r="F38" s="16"/>
      <c r="G38" s="17"/>
      <c r="H38" s="22"/>
      <c r="I38" s="17"/>
      <c r="J38" s="22"/>
      <c r="K38" s="17"/>
      <c r="L38" s="16"/>
      <c r="M38" s="17"/>
      <c r="N38" s="16"/>
      <c r="O38" s="51"/>
      <c r="P38" s="28">
        <v>0</v>
      </c>
      <c r="Q38" s="43"/>
      <c r="R38" s="5"/>
    </row>
    <row r="39" spans="1:18" x14ac:dyDescent="0.2">
      <c r="A39" s="6"/>
      <c r="B39" s="6" t="s">
        <v>28</v>
      </c>
      <c r="C39" s="34"/>
      <c r="D39" s="15">
        <v>10.84</v>
      </c>
      <c r="E39" s="18"/>
      <c r="F39" s="15">
        <v>100</v>
      </c>
      <c r="G39" s="18"/>
      <c r="H39" s="21">
        <v>0</v>
      </c>
      <c r="I39" s="18"/>
      <c r="J39" s="21">
        <v>0</v>
      </c>
      <c r="K39" s="18"/>
      <c r="L39" s="15">
        <v>0</v>
      </c>
      <c r="M39" s="18"/>
      <c r="N39" s="15">
        <v>0</v>
      </c>
      <c r="O39" s="51"/>
      <c r="P39" s="27">
        <v>0</v>
      </c>
    </row>
    <row r="40" spans="1:18" x14ac:dyDescent="0.2">
      <c r="A40" s="6"/>
      <c r="B40" s="6" t="s">
        <v>29</v>
      </c>
      <c r="C40" s="34"/>
      <c r="D40" s="15">
        <v>0</v>
      </c>
      <c r="E40" s="18"/>
      <c r="F40" s="15">
        <v>5000</v>
      </c>
      <c r="G40" s="18"/>
      <c r="H40" s="21">
        <v>0</v>
      </c>
      <c r="I40" s="18"/>
      <c r="J40" s="21">
        <v>0</v>
      </c>
      <c r="K40" s="18"/>
      <c r="L40" s="15">
        <v>0</v>
      </c>
      <c r="M40" s="18"/>
      <c r="N40" s="15">
        <v>0</v>
      </c>
      <c r="O40" s="51"/>
      <c r="P40" s="27">
        <v>0</v>
      </c>
    </row>
    <row r="41" spans="1:18" x14ac:dyDescent="0.2">
      <c r="A41" s="6"/>
      <c r="B41" s="6" t="s">
        <v>30</v>
      </c>
      <c r="C41" s="34"/>
      <c r="D41" s="15">
        <v>1392.29</v>
      </c>
      <c r="E41" s="18"/>
      <c r="F41" s="15">
        <v>1358.65</v>
      </c>
      <c r="G41" s="18"/>
      <c r="H41" s="21">
        <v>859.18</v>
      </c>
      <c r="I41" s="18"/>
      <c r="J41" s="21">
        <v>1286.76</v>
      </c>
      <c r="K41" s="18"/>
      <c r="L41" s="15">
        <v>0</v>
      </c>
      <c r="M41" s="18"/>
      <c r="N41" s="15">
        <v>1500</v>
      </c>
      <c r="O41" s="51"/>
      <c r="P41" s="27">
        <v>1500</v>
      </c>
    </row>
    <row r="42" spans="1:18" x14ac:dyDescent="0.2">
      <c r="A42" s="6"/>
      <c r="B42" s="6" t="s">
        <v>230</v>
      </c>
      <c r="C42" s="34"/>
      <c r="D42" s="54">
        <v>418.7</v>
      </c>
      <c r="E42" s="18"/>
      <c r="F42" s="54">
        <v>2450.85</v>
      </c>
      <c r="G42" s="18"/>
      <c r="H42" s="55">
        <v>0</v>
      </c>
      <c r="I42" s="18"/>
      <c r="J42" s="55">
        <v>0</v>
      </c>
      <c r="K42" s="18"/>
      <c r="L42" s="54">
        <v>0</v>
      </c>
      <c r="M42" s="18"/>
      <c r="N42" s="54">
        <v>0</v>
      </c>
      <c r="O42" s="51"/>
      <c r="P42" s="56"/>
    </row>
    <row r="43" spans="1:18" x14ac:dyDescent="0.2">
      <c r="A43" s="6"/>
      <c r="B43" s="9" t="s">
        <v>229</v>
      </c>
      <c r="C43" s="37"/>
      <c r="D43" s="18">
        <f>SUM(D41:D42)</f>
        <v>1810.99</v>
      </c>
      <c r="E43" s="18"/>
      <c r="F43" s="18">
        <f>SUM(F41:F42)</f>
        <v>3809.5</v>
      </c>
      <c r="G43" s="18"/>
      <c r="H43" s="18">
        <f>SUM(H41:H42)</f>
        <v>859.18</v>
      </c>
      <c r="I43" s="18"/>
      <c r="J43" s="18">
        <f>SUM(J41:J42)</f>
        <v>1286.76</v>
      </c>
      <c r="K43" s="18"/>
      <c r="L43" s="18">
        <f>SUM(L41:L42)</f>
        <v>0</v>
      </c>
      <c r="M43" s="18"/>
      <c r="N43" s="18">
        <f>SUM(N41:N42)</f>
        <v>1500</v>
      </c>
      <c r="O43" s="51"/>
      <c r="P43" s="82">
        <f>SUM(P38:P42)</f>
        <v>1500</v>
      </c>
    </row>
    <row r="44" spans="1:18" x14ac:dyDescent="0.2">
      <c r="A44" s="6"/>
      <c r="B44" s="6" t="s">
        <v>31</v>
      </c>
      <c r="C44" s="34"/>
      <c r="D44" s="46">
        <v>433.24</v>
      </c>
      <c r="E44" s="49"/>
      <c r="F44" s="46">
        <v>0</v>
      </c>
      <c r="G44" s="49"/>
      <c r="H44" s="47">
        <v>6685.36</v>
      </c>
      <c r="I44" s="49"/>
      <c r="J44" s="47">
        <v>2510.79</v>
      </c>
      <c r="K44" s="49"/>
      <c r="L44" s="46">
        <v>672.9</v>
      </c>
      <c r="M44" s="49"/>
      <c r="N44" s="46">
        <v>1000</v>
      </c>
      <c r="O44" s="51"/>
      <c r="P44" s="59">
        <v>500</v>
      </c>
      <c r="Q44" s="44"/>
    </row>
    <row r="45" spans="1:18" x14ac:dyDescent="0.2">
      <c r="A45" s="6"/>
      <c r="B45" s="6" t="s">
        <v>212</v>
      </c>
      <c r="C45" s="34"/>
      <c r="D45" s="54">
        <v>0</v>
      </c>
      <c r="E45" s="49"/>
      <c r="F45" s="54">
        <v>57.5</v>
      </c>
      <c r="G45" s="49"/>
      <c r="H45" s="55">
        <v>430.01</v>
      </c>
      <c r="I45" s="49"/>
      <c r="J45" s="55">
        <v>0</v>
      </c>
      <c r="K45" s="49"/>
      <c r="L45" s="54">
        <v>0</v>
      </c>
      <c r="M45" s="49"/>
      <c r="N45" s="54">
        <v>0</v>
      </c>
      <c r="O45" s="51"/>
      <c r="P45" s="56"/>
      <c r="Q45" s="44"/>
    </row>
    <row r="46" spans="1:18" x14ac:dyDescent="0.2">
      <c r="A46" s="7" t="s">
        <v>32</v>
      </c>
      <c r="B46" s="7"/>
      <c r="C46" s="35"/>
      <c r="D46" s="58">
        <f>D43+D40+D39+D44+D45</f>
        <v>2255.0699999999997</v>
      </c>
      <c r="E46" s="48"/>
      <c r="F46" s="58">
        <f>F43+F40+F39+F44+F45</f>
        <v>8967</v>
      </c>
      <c r="G46" s="48"/>
      <c r="H46" s="58">
        <f>H43+H40+H39+H44+H45</f>
        <v>7974.55</v>
      </c>
      <c r="I46" s="48"/>
      <c r="J46" s="58">
        <f>J43+J40+J39+J44+J45</f>
        <v>3797.55</v>
      </c>
      <c r="K46" s="48"/>
      <c r="L46" s="58">
        <f>L43+L40+L39+L44+L45</f>
        <v>672.9</v>
      </c>
      <c r="M46" s="48"/>
      <c r="N46" s="58">
        <f>N43+N40+N39+N44+N45</f>
        <v>2500</v>
      </c>
      <c r="O46" s="51"/>
      <c r="P46" s="67">
        <f>P43+P40+P39+P44+P45</f>
        <v>2000</v>
      </c>
      <c r="Q46" s="43"/>
      <c r="R46" s="5"/>
    </row>
    <row r="47" spans="1:18" x14ac:dyDescent="0.2">
      <c r="A47" s="8" t="s">
        <v>33</v>
      </c>
      <c r="B47" s="8"/>
      <c r="C47" s="36"/>
      <c r="D47" s="79">
        <f>D13+D18+D22+D29+D32+D37+D46</f>
        <v>311628.60000000003</v>
      </c>
      <c r="E47" s="48"/>
      <c r="F47" s="79">
        <f>F13+F18+F22+F29+F32+F37+F46</f>
        <v>289899.84000000003</v>
      </c>
      <c r="G47" s="48"/>
      <c r="H47" s="79">
        <f>H13+H18+H22+H29+H32+H37+H46</f>
        <v>338813.13</v>
      </c>
      <c r="I47" s="48"/>
      <c r="J47" s="79">
        <f>J13+J18+J22+J29+J32+J37+J46</f>
        <v>382996.80999999994</v>
      </c>
      <c r="K47" s="48"/>
      <c r="L47" s="79">
        <f>L13+L18+L22+L29+L32+L37+L46</f>
        <v>450305.35999999993</v>
      </c>
      <c r="M47" s="48"/>
      <c r="N47" s="79">
        <f>N13+N18+N22+N29+N32+N37+N46</f>
        <v>280000</v>
      </c>
      <c r="O47" s="51"/>
      <c r="P47" s="81">
        <f>P13+P18+P22+P29+P32+P37+P46</f>
        <v>287600</v>
      </c>
      <c r="Q47" s="80"/>
      <c r="R47" s="5"/>
    </row>
    <row r="48" spans="1:18" x14ac:dyDescent="0.2">
      <c r="A48" s="3"/>
      <c r="B48" s="3"/>
      <c r="C48" s="33"/>
      <c r="D48" s="15"/>
      <c r="E48" s="18"/>
      <c r="F48" s="15"/>
      <c r="G48" s="18"/>
      <c r="I48" s="18"/>
      <c r="K48" s="18"/>
      <c r="L48" s="15"/>
      <c r="M48" s="18"/>
      <c r="N48" s="15"/>
      <c r="O48" s="51"/>
      <c r="P48" s="27"/>
    </row>
    <row r="49" spans="1:18" x14ac:dyDescent="0.2">
      <c r="A49" s="3" t="s">
        <v>167</v>
      </c>
      <c r="B49" s="3"/>
      <c r="C49" s="33"/>
      <c r="D49" s="46"/>
      <c r="E49" s="49"/>
      <c r="F49" s="46"/>
      <c r="G49" s="49"/>
      <c r="H49" s="47"/>
      <c r="I49" s="49"/>
      <c r="J49" s="47"/>
      <c r="K49" s="49"/>
      <c r="L49" s="46"/>
      <c r="M49" s="49"/>
      <c r="N49" s="46"/>
      <c r="O49" s="51"/>
      <c r="P49" s="59"/>
    </row>
    <row r="50" spans="1:18" x14ac:dyDescent="0.2">
      <c r="A50" s="3"/>
      <c r="B50" s="3" t="s">
        <v>168</v>
      </c>
      <c r="C50" s="33"/>
      <c r="D50" s="46">
        <v>0</v>
      </c>
      <c r="E50" s="49"/>
      <c r="F50" s="46">
        <v>0</v>
      </c>
      <c r="G50" s="49"/>
      <c r="H50" s="47">
        <v>0</v>
      </c>
      <c r="I50" s="49"/>
      <c r="J50" s="47">
        <v>0</v>
      </c>
      <c r="K50" s="49"/>
      <c r="L50" s="46">
        <v>5278.77</v>
      </c>
      <c r="M50" s="49"/>
      <c r="N50" s="46">
        <v>6500</v>
      </c>
      <c r="O50" s="51"/>
      <c r="P50" s="59">
        <v>6500</v>
      </c>
    </row>
    <row r="51" spans="1:18" x14ac:dyDescent="0.2">
      <c r="A51" s="3"/>
      <c r="B51" s="3" t="s">
        <v>169</v>
      </c>
      <c r="C51" s="33"/>
      <c r="D51" s="46">
        <v>0</v>
      </c>
      <c r="E51" s="49"/>
      <c r="F51" s="46">
        <v>0</v>
      </c>
      <c r="G51" s="49"/>
      <c r="H51" s="47">
        <v>0</v>
      </c>
      <c r="I51" s="49"/>
      <c r="J51" s="47">
        <v>0</v>
      </c>
      <c r="K51" s="49"/>
      <c r="L51" s="46">
        <v>419.78</v>
      </c>
      <c r="M51" s="49"/>
      <c r="N51" s="46">
        <v>500</v>
      </c>
      <c r="O51" s="51"/>
      <c r="P51" s="59">
        <v>500</v>
      </c>
    </row>
    <row r="52" spans="1:18" x14ac:dyDescent="0.2">
      <c r="A52" s="3"/>
      <c r="B52" s="3" t="s">
        <v>181</v>
      </c>
      <c r="C52" s="33"/>
      <c r="D52" s="46">
        <v>0</v>
      </c>
      <c r="E52" s="49"/>
      <c r="F52" s="46">
        <v>0</v>
      </c>
      <c r="G52" s="49"/>
      <c r="H52" s="47">
        <v>0</v>
      </c>
      <c r="I52" s="49"/>
      <c r="J52" s="47">
        <v>0</v>
      </c>
      <c r="K52" s="49"/>
      <c r="L52" s="46">
        <v>19.05</v>
      </c>
      <c r="M52" s="49"/>
      <c r="N52" s="46">
        <v>0</v>
      </c>
      <c r="O52" s="51"/>
      <c r="P52" s="59">
        <v>25</v>
      </c>
    </row>
    <row r="53" spans="1:18" x14ac:dyDescent="0.2">
      <c r="A53" s="3"/>
      <c r="B53" s="3" t="s">
        <v>180</v>
      </c>
      <c r="C53" s="33"/>
      <c r="D53" s="46">
        <v>35</v>
      </c>
      <c r="E53" s="49"/>
      <c r="F53" s="46">
        <v>30</v>
      </c>
      <c r="G53" s="49"/>
      <c r="H53" s="47">
        <v>0</v>
      </c>
      <c r="I53" s="49"/>
      <c r="J53" s="47">
        <v>264.24</v>
      </c>
      <c r="K53" s="49"/>
      <c r="L53" s="46">
        <v>-37.86</v>
      </c>
      <c r="M53" s="49"/>
      <c r="N53" s="46">
        <v>0</v>
      </c>
      <c r="O53" s="51"/>
      <c r="P53" s="59">
        <v>0</v>
      </c>
    </row>
    <row r="54" spans="1:18" x14ac:dyDescent="0.2">
      <c r="A54" s="3"/>
      <c r="B54" s="3" t="s">
        <v>182</v>
      </c>
      <c r="C54" s="33"/>
      <c r="D54" s="54">
        <v>0</v>
      </c>
      <c r="E54" s="49"/>
      <c r="F54" s="54">
        <v>0</v>
      </c>
      <c r="G54" s="49"/>
      <c r="H54" s="55">
        <v>0</v>
      </c>
      <c r="I54" s="49"/>
      <c r="J54" s="55">
        <v>0</v>
      </c>
      <c r="K54" s="49"/>
      <c r="L54" s="54">
        <v>159</v>
      </c>
      <c r="M54" s="49"/>
      <c r="N54" s="54">
        <v>0</v>
      </c>
      <c r="O54" s="51"/>
      <c r="P54" s="56">
        <v>200</v>
      </c>
    </row>
    <row r="55" spans="1:18" s="5" customFormat="1" x14ac:dyDescent="0.2">
      <c r="A55" s="7" t="s">
        <v>166</v>
      </c>
      <c r="B55" s="7"/>
      <c r="C55" s="35"/>
      <c r="D55" s="17">
        <f>SUM(D50:D54)</f>
        <v>35</v>
      </c>
      <c r="E55" s="17"/>
      <c r="F55" s="17">
        <f>SUM(F50:F54)</f>
        <v>30</v>
      </c>
      <c r="G55" s="17"/>
      <c r="H55" s="24">
        <f>SUM(H50:H54)</f>
        <v>0</v>
      </c>
      <c r="I55" s="17"/>
      <c r="J55" s="24">
        <f>SUM(J50:J54)</f>
        <v>264.24</v>
      </c>
      <c r="K55" s="17"/>
      <c r="L55" s="17">
        <f>SUM(L50:L54)</f>
        <v>5838.7400000000007</v>
      </c>
      <c r="M55" s="17"/>
      <c r="N55" s="17">
        <f>SUM(N50:N51)</f>
        <v>7000</v>
      </c>
      <c r="O55" s="51"/>
      <c r="P55" s="66">
        <f>SUM(P50:P51)</f>
        <v>7000</v>
      </c>
      <c r="Q55" s="43"/>
    </row>
    <row r="56" spans="1:18" x14ac:dyDescent="0.2">
      <c r="A56" s="6" t="s">
        <v>34</v>
      </c>
      <c r="B56" s="6"/>
      <c r="C56" s="34"/>
      <c r="D56" s="15"/>
      <c r="E56" s="18"/>
      <c r="F56" s="15"/>
      <c r="G56" s="18"/>
      <c r="I56" s="18"/>
      <c r="K56" s="18"/>
      <c r="L56" s="15"/>
      <c r="M56" s="18"/>
      <c r="N56" s="15"/>
      <c r="O56" s="51"/>
      <c r="P56" s="27">
        <v>0</v>
      </c>
    </row>
    <row r="57" spans="1:18" x14ac:dyDescent="0.2">
      <c r="A57" s="6"/>
      <c r="B57" s="6" t="s">
        <v>35</v>
      </c>
      <c r="C57" s="34"/>
      <c r="D57" s="15">
        <v>0</v>
      </c>
      <c r="E57" s="18"/>
      <c r="F57" s="15">
        <v>1392.1</v>
      </c>
      <c r="G57" s="18"/>
      <c r="H57" s="21">
        <v>0</v>
      </c>
      <c r="I57" s="18"/>
      <c r="J57" s="21">
        <v>0</v>
      </c>
      <c r="K57" s="18"/>
      <c r="L57" s="15">
        <v>0</v>
      </c>
      <c r="M57" s="18"/>
      <c r="N57" s="15">
        <v>0</v>
      </c>
      <c r="O57" s="51"/>
      <c r="P57" s="27">
        <v>0</v>
      </c>
    </row>
    <row r="58" spans="1:18" x14ac:dyDescent="0.2">
      <c r="A58" s="6"/>
      <c r="B58" s="6" t="s">
        <v>36</v>
      </c>
      <c r="C58" s="34"/>
      <c r="D58" s="15">
        <v>0</v>
      </c>
      <c r="E58" s="18"/>
      <c r="F58" s="15">
        <v>0</v>
      </c>
      <c r="G58" s="18"/>
      <c r="H58" s="21">
        <v>0</v>
      </c>
      <c r="I58" s="18"/>
      <c r="J58" s="21">
        <v>0</v>
      </c>
      <c r="K58" s="18"/>
      <c r="L58" s="15">
        <v>0</v>
      </c>
      <c r="M58" s="18"/>
      <c r="N58" s="15">
        <v>0</v>
      </c>
      <c r="O58" s="51"/>
      <c r="P58" s="27">
        <v>0</v>
      </c>
    </row>
    <row r="59" spans="1:18" x14ac:dyDescent="0.2">
      <c r="A59" s="6"/>
      <c r="B59" s="6" t="s">
        <v>37</v>
      </c>
      <c r="C59" s="34"/>
      <c r="D59" s="54">
        <v>0</v>
      </c>
      <c r="E59" s="49"/>
      <c r="F59" s="54">
        <v>0</v>
      </c>
      <c r="G59" s="49"/>
      <c r="H59" s="55">
        <v>0</v>
      </c>
      <c r="I59" s="49"/>
      <c r="J59" s="55">
        <v>0</v>
      </c>
      <c r="K59" s="49"/>
      <c r="L59" s="54">
        <v>0</v>
      </c>
      <c r="M59" s="49"/>
      <c r="N59" s="54">
        <v>0</v>
      </c>
      <c r="O59" s="51"/>
      <c r="P59" s="56">
        <v>0</v>
      </c>
    </row>
    <row r="60" spans="1:18" s="5" customFormat="1" x14ac:dyDescent="0.2">
      <c r="A60" s="7" t="s">
        <v>234</v>
      </c>
      <c r="B60" s="7"/>
      <c r="C60" s="35"/>
      <c r="D60" s="17">
        <f>SUM(D57:D59)</f>
        <v>0</v>
      </c>
      <c r="E60" s="17"/>
      <c r="F60" s="17">
        <f>SUM(F57:F59)</f>
        <v>1392.1</v>
      </c>
      <c r="G60" s="17"/>
      <c r="H60" s="48">
        <f>SUM(H57:H59)</f>
        <v>0</v>
      </c>
      <c r="I60" s="17"/>
      <c r="J60" s="48">
        <f>SUM(J57:J59)</f>
        <v>0</v>
      </c>
      <c r="K60" s="17"/>
      <c r="L60" s="17">
        <f t="shared" ref="L60:P60" si="0">SUM(L57:L59)</f>
        <v>0</v>
      </c>
      <c r="M60" s="17"/>
      <c r="N60" s="17">
        <f t="shared" si="0"/>
        <v>0</v>
      </c>
      <c r="O60" s="51"/>
      <c r="P60" s="31">
        <f t="shared" si="0"/>
        <v>0</v>
      </c>
      <c r="Q60" s="43"/>
    </row>
    <row r="61" spans="1:18" x14ac:dyDescent="0.2">
      <c r="A61" s="3" t="s">
        <v>38</v>
      </c>
      <c r="B61" s="3"/>
      <c r="C61" s="33"/>
      <c r="D61" s="16"/>
      <c r="E61" s="17"/>
      <c r="F61" s="16"/>
      <c r="G61" s="17"/>
      <c r="H61" s="22"/>
      <c r="I61" s="17"/>
      <c r="J61" s="22"/>
      <c r="K61" s="17"/>
      <c r="L61" s="16"/>
      <c r="M61" s="17"/>
      <c r="N61" s="16"/>
      <c r="O61" s="51"/>
      <c r="P61" s="28"/>
      <c r="Q61" s="43"/>
      <c r="R61" s="5"/>
    </row>
    <row r="62" spans="1:18" x14ac:dyDescent="0.2">
      <c r="A62" s="6"/>
      <c r="B62" s="6" t="s">
        <v>39</v>
      </c>
      <c r="C62" s="34"/>
      <c r="D62" s="15">
        <v>5640</v>
      </c>
      <c r="E62" s="18"/>
      <c r="F62" s="15">
        <v>5727.33</v>
      </c>
      <c r="G62" s="18"/>
      <c r="H62" s="21">
        <v>5808</v>
      </c>
      <c r="I62" s="18"/>
      <c r="J62" s="21">
        <v>6097.92</v>
      </c>
      <c r="K62" s="18"/>
      <c r="L62" s="15">
        <v>4431.2</v>
      </c>
      <c r="M62" s="18"/>
      <c r="N62" s="21">
        <v>6700</v>
      </c>
      <c r="O62" s="51"/>
      <c r="P62" s="27">
        <v>6700</v>
      </c>
    </row>
    <row r="63" spans="1:18" x14ac:dyDescent="0.2">
      <c r="A63" s="6"/>
      <c r="B63" s="6" t="s">
        <v>40</v>
      </c>
      <c r="C63" s="34"/>
      <c r="D63" s="15">
        <v>431.46</v>
      </c>
      <c r="E63" s="18"/>
      <c r="F63" s="15">
        <v>438.18</v>
      </c>
      <c r="G63" s="18"/>
      <c r="H63" s="21">
        <v>444.33</v>
      </c>
      <c r="I63" s="18"/>
      <c r="J63" s="21">
        <v>509.96</v>
      </c>
      <c r="K63" s="18"/>
      <c r="L63" s="15">
        <v>339.01</v>
      </c>
      <c r="M63" s="18"/>
      <c r="N63" s="15">
        <v>500</v>
      </c>
      <c r="O63" s="51"/>
      <c r="P63" s="27">
        <v>600</v>
      </c>
    </row>
    <row r="64" spans="1:18" x14ac:dyDescent="0.2">
      <c r="A64" s="6"/>
      <c r="B64" s="6" t="s">
        <v>41</v>
      </c>
      <c r="C64" s="34"/>
      <c r="D64" s="15">
        <v>225.6</v>
      </c>
      <c r="E64" s="18"/>
      <c r="F64" s="15">
        <v>653.92999999999995</v>
      </c>
      <c r="G64" s="18"/>
      <c r="H64" s="21">
        <v>365.48</v>
      </c>
      <c r="I64" s="18"/>
      <c r="J64" s="21">
        <v>491.72</v>
      </c>
      <c r="K64" s="18"/>
      <c r="L64" s="15">
        <v>158.13</v>
      </c>
      <c r="M64" s="18"/>
      <c r="N64" s="15">
        <v>500</v>
      </c>
      <c r="O64" s="51"/>
      <c r="P64" s="27">
        <v>600</v>
      </c>
    </row>
    <row r="65" spans="1:18" x14ac:dyDescent="0.2">
      <c r="A65" s="6"/>
      <c r="B65" s="6" t="s">
        <v>42</v>
      </c>
      <c r="C65" s="34"/>
      <c r="D65" s="15">
        <v>0</v>
      </c>
      <c r="E65" s="18"/>
      <c r="F65" s="15">
        <v>0</v>
      </c>
      <c r="G65" s="18"/>
      <c r="H65" s="21">
        <v>0</v>
      </c>
      <c r="I65" s="18"/>
      <c r="J65" s="21">
        <v>0</v>
      </c>
      <c r="K65" s="18"/>
      <c r="L65" s="15">
        <v>0</v>
      </c>
      <c r="M65" s="18"/>
      <c r="N65" s="15">
        <v>0</v>
      </c>
      <c r="O65" s="51"/>
      <c r="P65" s="27">
        <v>100</v>
      </c>
    </row>
    <row r="66" spans="1:18" x14ac:dyDescent="0.2">
      <c r="A66" s="6"/>
      <c r="B66" s="6" t="s">
        <v>43</v>
      </c>
      <c r="C66" s="34"/>
      <c r="D66" s="15">
        <v>3671.1</v>
      </c>
      <c r="E66" s="18"/>
      <c r="F66" s="15">
        <v>2115.33</v>
      </c>
      <c r="G66" s="18"/>
      <c r="H66" s="21">
        <v>2606.9699999999998</v>
      </c>
      <c r="I66" s="18"/>
      <c r="J66" s="21">
        <v>3474.95</v>
      </c>
      <c r="K66" s="18"/>
      <c r="L66" s="15">
        <v>2315.79</v>
      </c>
      <c r="M66" s="18"/>
      <c r="N66" s="15">
        <v>3500</v>
      </c>
      <c r="O66" s="51"/>
      <c r="P66" s="30">
        <v>3500</v>
      </c>
    </row>
    <row r="67" spans="1:18" x14ac:dyDescent="0.2">
      <c r="A67" s="6"/>
      <c r="B67" s="6" t="s">
        <v>44</v>
      </c>
      <c r="C67" s="34"/>
      <c r="D67" s="15">
        <v>50</v>
      </c>
      <c r="E67" s="18"/>
      <c r="F67" s="15">
        <v>1103.5</v>
      </c>
      <c r="G67" s="18"/>
      <c r="H67" s="21">
        <v>0</v>
      </c>
      <c r="I67" s="18"/>
      <c r="J67" s="21">
        <v>0</v>
      </c>
      <c r="K67" s="18"/>
      <c r="L67" s="15">
        <v>0</v>
      </c>
      <c r="M67" s="18"/>
      <c r="N67" s="15">
        <v>600</v>
      </c>
      <c r="O67" s="51"/>
      <c r="P67" s="27">
        <v>500</v>
      </c>
    </row>
    <row r="68" spans="1:18" x14ac:dyDescent="0.2">
      <c r="A68" s="6"/>
      <c r="B68" s="6" t="s">
        <v>45</v>
      </c>
      <c r="C68" s="34"/>
      <c r="D68" s="46">
        <v>2676.84</v>
      </c>
      <c r="E68" s="49"/>
      <c r="F68" s="46">
        <v>2817.12</v>
      </c>
      <c r="G68" s="49"/>
      <c r="H68" s="47">
        <v>2960.36</v>
      </c>
      <c r="I68" s="49"/>
      <c r="J68" s="47">
        <v>0</v>
      </c>
      <c r="K68" s="49"/>
      <c r="L68" s="46">
        <v>3358.7</v>
      </c>
      <c r="M68" s="49"/>
      <c r="N68" s="46">
        <v>3200</v>
      </c>
      <c r="O68" s="51"/>
      <c r="P68" s="59">
        <v>3500</v>
      </c>
    </row>
    <row r="69" spans="1:18" x14ac:dyDescent="0.2">
      <c r="A69" s="6"/>
      <c r="B69" s="6" t="s">
        <v>185</v>
      </c>
      <c r="C69" s="34"/>
      <c r="D69" s="54">
        <v>0</v>
      </c>
      <c r="E69" s="49"/>
      <c r="F69" s="54">
        <v>0</v>
      </c>
      <c r="G69" s="49"/>
      <c r="H69" s="55">
        <v>0</v>
      </c>
      <c r="I69" s="49"/>
      <c r="J69" s="55">
        <v>0</v>
      </c>
      <c r="K69" s="49"/>
      <c r="L69" s="54"/>
      <c r="M69" s="49"/>
      <c r="N69" s="54">
        <v>0</v>
      </c>
      <c r="O69" s="51"/>
      <c r="P69" s="56">
        <v>0</v>
      </c>
    </row>
    <row r="70" spans="1:18" x14ac:dyDescent="0.2">
      <c r="A70" s="7" t="s">
        <v>46</v>
      </c>
      <c r="B70" s="7"/>
      <c r="C70" s="35"/>
      <c r="D70" s="17">
        <f>SUM(D62:D69)</f>
        <v>12695</v>
      </c>
      <c r="E70" s="17"/>
      <c r="F70" s="17">
        <f>SUM(F62:F69)</f>
        <v>12855.39</v>
      </c>
      <c r="G70" s="17"/>
      <c r="H70" s="17">
        <f>SUM(H62:H69)</f>
        <v>12185.14</v>
      </c>
      <c r="I70" s="17"/>
      <c r="J70" s="17">
        <f>SUM(J62:J69)</f>
        <v>10574.55</v>
      </c>
      <c r="K70" s="17"/>
      <c r="L70" s="17">
        <f>SUM(L62:L68)</f>
        <v>10602.83</v>
      </c>
      <c r="M70" s="17"/>
      <c r="N70" s="17">
        <f>SUM(N62:N69)</f>
        <v>15000</v>
      </c>
      <c r="O70" s="51"/>
      <c r="P70" s="31">
        <f>SUM(P62:P69)</f>
        <v>15500</v>
      </c>
      <c r="Q70" s="44"/>
      <c r="R70" s="5"/>
    </row>
    <row r="71" spans="1:18" x14ac:dyDescent="0.2">
      <c r="A71" s="3" t="s">
        <v>47</v>
      </c>
      <c r="B71" s="3"/>
      <c r="C71" s="33"/>
      <c r="D71" s="16"/>
      <c r="E71" s="17"/>
      <c r="F71" s="16"/>
      <c r="G71" s="17"/>
      <c r="H71" s="22"/>
      <c r="I71" s="17"/>
      <c r="J71" s="22"/>
      <c r="K71" s="17"/>
      <c r="L71" s="16"/>
      <c r="M71" s="17"/>
      <c r="N71" s="16"/>
      <c r="O71" s="51"/>
      <c r="P71" s="28">
        <v>0</v>
      </c>
      <c r="Q71" s="43"/>
      <c r="R71" s="5"/>
    </row>
    <row r="72" spans="1:18" x14ac:dyDescent="0.2">
      <c r="A72" s="6"/>
      <c r="B72" s="6" t="s">
        <v>48</v>
      </c>
      <c r="C72" s="34"/>
      <c r="D72" s="15">
        <v>19800</v>
      </c>
      <c r="E72" s="18"/>
      <c r="F72" s="15">
        <v>20400</v>
      </c>
      <c r="G72" s="18"/>
      <c r="H72" s="21">
        <v>20400</v>
      </c>
      <c r="I72" s="18"/>
      <c r="J72" s="21">
        <v>22419.96</v>
      </c>
      <c r="K72" s="18"/>
      <c r="L72" s="15">
        <v>16291.84</v>
      </c>
      <c r="M72" s="18"/>
      <c r="N72" s="15">
        <v>25000</v>
      </c>
      <c r="O72" s="51"/>
      <c r="P72" s="27">
        <v>25000</v>
      </c>
    </row>
    <row r="73" spans="1:18" x14ac:dyDescent="0.2">
      <c r="A73" s="6"/>
      <c r="B73" s="6" t="s">
        <v>49</v>
      </c>
      <c r="C73" s="34"/>
      <c r="D73" s="15">
        <v>441</v>
      </c>
      <c r="E73" s="18"/>
      <c r="F73" s="15">
        <v>0</v>
      </c>
      <c r="G73" s="18"/>
      <c r="H73" s="21">
        <v>476.86</v>
      </c>
      <c r="I73" s="18"/>
      <c r="J73" s="21">
        <v>178.5</v>
      </c>
      <c r="K73" s="18"/>
      <c r="L73" s="15">
        <v>0</v>
      </c>
      <c r="M73" s="18"/>
      <c r="N73" s="15">
        <v>600</v>
      </c>
      <c r="O73" s="51"/>
      <c r="P73" s="27">
        <v>1000</v>
      </c>
    </row>
    <row r="74" spans="1:18" x14ac:dyDescent="0.2">
      <c r="A74" s="6"/>
      <c r="B74" s="6" t="s">
        <v>50</v>
      </c>
      <c r="C74" s="34"/>
      <c r="D74" s="15">
        <v>1548.43</v>
      </c>
      <c r="E74" s="18"/>
      <c r="F74" s="15">
        <v>1560.6</v>
      </c>
      <c r="G74" s="18"/>
      <c r="H74" s="21">
        <v>1602.27</v>
      </c>
      <c r="I74" s="18"/>
      <c r="J74" s="21">
        <v>1728.79</v>
      </c>
      <c r="K74" s="18"/>
      <c r="L74" s="15">
        <v>1246.32</v>
      </c>
      <c r="M74" s="18"/>
      <c r="N74" s="15">
        <v>2000</v>
      </c>
      <c r="O74" s="51"/>
      <c r="P74" s="27">
        <v>2000</v>
      </c>
    </row>
    <row r="75" spans="1:18" x14ac:dyDescent="0.2">
      <c r="A75" s="6"/>
      <c r="B75" s="6" t="s">
        <v>51</v>
      </c>
      <c r="C75" s="34"/>
      <c r="D75" s="15">
        <v>1422.45</v>
      </c>
      <c r="E75" s="18"/>
      <c r="F75" s="15">
        <v>203.95</v>
      </c>
      <c r="G75" s="18"/>
      <c r="H75" s="21">
        <v>1084.17</v>
      </c>
      <c r="I75" s="18"/>
      <c r="J75" s="21">
        <v>836.25</v>
      </c>
      <c r="K75" s="18"/>
      <c r="L75" s="15">
        <v>2036.58</v>
      </c>
      <c r="M75" s="18"/>
      <c r="N75" s="15">
        <v>700</v>
      </c>
      <c r="O75" s="51"/>
      <c r="P75" s="27">
        <v>1400</v>
      </c>
    </row>
    <row r="76" spans="1:18" x14ac:dyDescent="0.2">
      <c r="A76" s="6"/>
      <c r="B76" s="6" t="s">
        <v>52</v>
      </c>
      <c r="C76" s="34"/>
      <c r="D76" s="15">
        <v>4.8</v>
      </c>
      <c r="E76" s="18"/>
      <c r="F76" s="15">
        <v>0</v>
      </c>
      <c r="G76" s="18"/>
      <c r="H76" s="21">
        <v>12.56</v>
      </c>
      <c r="I76" s="18"/>
      <c r="J76" s="21">
        <v>9.99</v>
      </c>
      <c r="K76" s="18"/>
      <c r="L76" s="15">
        <v>0</v>
      </c>
      <c r="M76" s="18"/>
      <c r="N76" s="15">
        <v>50</v>
      </c>
      <c r="O76" s="51"/>
      <c r="P76" s="27">
        <v>50</v>
      </c>
    </row>
    <row r="77" spans="1:18" x14ac:dyDescent="0.2">
      <c r="A77" s="6"/>
      <c r="B77" s="6" t="s">
        <v>53</v>
      </c>
      <c r="C77" s="34"/>
      <c r="D77" s="15">
        <v>214.88</v>
      </c>
      <c r="E77" s="18"/>
      <c r="F77" s="15">
        <v>0</v>
      </c>
      <c r="G77" s="18"/>
      <c r="H77" s="21">
        <v>62.64</v>
      </c>
      <c r="I77" s="18"/>
      <c r="J77" s="21">
        <v>0</v>
      </c>
      <c r="K77" s="18"/>
      <c r="L77" s="15">
        <v>0</v>
      </c>
      <c r="M77" s="18"/>
      <c r="N77" s="15">
        <v>150</v>
      </c>
      <c r="O77" s="51"/>
      <c r="P77" s="27">
        <v>150</v>
      </c>
    </row>
    <row r="78" spans="1:18" x14ac:dyDescent="0.2">
      <c r="A78" s="6"/>
      <c r="B78" s="6" t="s">
        <v>54</v>
      </c>
      <c r="C78" s="34"/>
      <c r="D78" s="46">
        <v>479.36</v>
      </c>
      <c r="E78" s="49"/>
      <c r="F78" s="46">
        <v>1043.5</v>
      </c>
      <c r="G78" s="49"/>
      <c r="H78" s="47">
        <v>149</v>
      </c>
      <c r="I78" s="49"/>
      <c r="J78" s="47">
        <v>25</v>
      </c>
      <c r="K78" s="49"/>
      <c r="L78" s="46">
        <v>25</v>
      </c>
      <c r="M78" s="49"/>
      <c r="N78" s="46">
        <v>500</v>
      </c>
      <c r="O78" s="51"/>
      <c r="P78" s="59">
        <v>400</v>
      </c>
    </row>
    <row r="79" spans="1:18" x14ac:dyDescent="0.2">
      <c r="A79" s="6"/>
      <c r="B79" s="6" t="s">
        <v>183</v>
      </c>
      <c r="C79" s="34"/>
      <c r="D79" s="54">
        <v>0</v>
      </c>
      <c r="E79" s="49"/>
      <c r="F79" s="54">
        <v>0</v>
      </c>
      <c r="G79" s="49"/>
      <c r="H79" s="55">
        <v>0</v>
      </c>
      <c r="I79" s="49"/>
      <c r="J79" s="55">
        <v>0</v>
      </c>
      <c r="K79" s="49"/>
      <c r="L79" s="54"/>
      <c r="M79" s="49"/>
      <c r="N79" s="54">
        <v>0</v>
      </c>
      <c r="O79" s="51"/>
      <c r="P79" s="56">
        <v>0</v>
      </c>
    </row>
    <row r="80" spans="1:18" x14ac:dyDescent="0.2">
      <c r="A80" s="7" t="s">
        <v>55</v>
      </c>
      <c r="B80" s="7"/>
      <c r="C80" s="35"/>
      <c r="D80" s="17">
        <f>SUM(D72:D79)</f>
        <v>23910.920000000002</v>
      </c>
      <c r="E80" s="17"/>
      <c r="F80" s="17">
        <f>SUM(F72:F79)</f>
        <v>23208.05</v>
      </c>
      <c r="G80" s="17"/>
      <c r="H80" s="17">
        <f>SUM(H72:H79)</f>
        <v>23787.500000000004</v>
      </c>
      <c r="I80" s="17"/>
      <c r="J80" s="17">
        <f>SUM(J72:J79)</f>
        <v>25198.49</v>
      </c>
      <c r="K80" s="17"/>
      <c r="L80" s="17">
        <f t="shared" ref="L80:P80" si="1">SUM(L72:L78)</f>
        <v>19599.739999999998</v>
      </c>
      <c r="M80" s="17"/>
      <c r="N80" s="17">
        <f>SUM(N72:N79)</f>
        <v>29000</v>
      </c>
      <c r="O80" s="51"/>
      <c r="P80" s="31">
        <f t="shared" si="1"/>
        <v>30000</v>
      </c>
      <c r="Q80" s="44"/>
      <c r="R80" s="5"/>
    </row>
    <row r="81" spans="1:18" x14ac:dyDescent="0.2">
      <c r="A81" s="3" t="s">
        <v>56</v>
      </c>
      <c r="B81" s="3"/>
      <c r="C81" s="33"/>
      <c r="D81" s="16"/>
      <c r="E81" s="17"/>
      <c r="F81" s="16"/>
      <c r="G81" s="17"/>
      <c r="H81" s="22"/>
      <c r="I81" s="17"/>
      <c r="J81" s="22"/>
      <c r="K81" s="17"/>
      <c r="L81" s="16"/>
      <c r="M81" s="17"/>
      <c r="N81" s="16"/>
      <c r="O81" s="51"/>
      <c r="P81" s="28"/>
      <c r="Q81" s="43"/>
      <c r="R81" s="5"/>
    </row>
    <row r="82" spans="1:18" x14ac:dyDescent="0.2">
      <c r="A82" s="6"/>
      <c r="B82" s="6" t="s">
        <v>57</v>
      </c>
      <c r="C82" s="34"/>
      <c r="D82" s="15">
        <v>0</v>
      </c>
      <c r="E82" s="18"/>
      <c r="F82" s="15">
        <v>595</v>
      </c>
      <c r="G82" s="18"/>
      <c r="H82" s="21">
        <v>225</v>
      </c>
      <c r="I82" s="18"/>
      <c r="J82" s="21">
        <v>0</v>
      </c>
      <c r="K82" s="18"/>
      <c r="L82" s="15">
        <v>0</v>
      </c>
      <c r="M82" s="18"/>
      <c r="N82" s="15">
        <v>1500</v>
      </c>
      <c r="O82" s="51"/>
      <c r="P82" s="27">
        <v>1500</v>
      </c>
    </row>
    <row r="83" spans="1:18" x14ac:dyDescent="0.2">
      <c r="A83" s="6"/>
      <c r="B83" s="6" t="s">
        <v>58</v>
      </c>
      <c r="C83" s="34"/>
      <c r="D83" s="46">
        <v>665.68</v>
      </c>
      <c r="E83" s="49"/>
      <c r="F83" s="46">
        <v>368.88</v>
      </c>
      <c r="G83" s="49"/>
      <c r="H83" s="47">
        <v>890.4</v>
      </c>
      <c r="I83" s="49"/>
      <c r="J83" s="47">
        <v>1162.82</v>
      </c>
      <c r="K83" s="49"/>
      <c r="L83" s="46">
        <v>1737.94</v>
      </c>
      <c r="M83" s="49"/>
      <c r="N83" s="46">
        <v>1500</v>
      </c>
      <c r="O83" s="51"/>
      <c r="P83" s="59">
        <v>2000</v>
      </c>
    </row>
    <row r="84" spans="1:18" x14ac:dyDescent="0.2">
      <c r="A84" s="6"/>
      <c r="B84" s="6" t="s">
        <v>184</v>
      </c>
      <c r="C84" s="34"/>
      <c r="D84" s="54">
        <v>0</v>
      </c>
      <c r="E84" s="49"/>
      <c r="F84" s="54">
        <v>0</v>
      </c>
      <c r="G84" s="49"/>
      <c r="H84" s="55">
        <v>0</v>
      </c>
      <c r="I84" s="49"/>
      <c r="J84" s="55">
        <v>0</v>
      </c>
      <c r="K84" s="49"/>
      <c r="L84" s="54">
        <v>0</v>
      </c>
      <c r="M84" s="49"/>
      <c r="N84" s="54">
        <v>0</v>
      </c>
      <c r="O84" s="51"/>
      <c r="P84" s="56"/>
    </row>
    <row r="85" spans="1:18" x14ac:dyDescent="0.2">
      <c r="A85" s="7" t="s">
        <v>59</v>
      </c>
      <c r="B85" s="7"/>
      <c r="C85" s="35"/>
      <c r="D85" s="17">
        <f>SUM(D82:D83)</f>
        <v>665.68</v>
      </c>
      <c r="E85" s="17"/>
      <c r="F85" s="17">
        <f>SUM(F82:F84)</f>
        <v>963.88</v>
      </c>
      <c r="G85" s="17"/>
      <c r="H85" s="17">
        <f>SUM(H82:H84)</f>
        <v>1115.4000000000001</v>
      </c>
      <c r="I85" s="17"/>
      <c r="J85" s="17">
        <f>SUM(J82:J84)</f>
        <v>1162.82</v>
      </c>
      <c r="K85" s="17"/>
      <c r="L85" s="17">
        <f>SUM(L82:L84)</f>
        <v>1737.94</v>
      </c>
      <c r="M85" s="17"/>
      <c r="N85" s="17">
        <f>SUM(N82:N84)</f>
        <v>3000</v>
      </c>
      <c r="O85" s="51"/>
      <c r="P85" s="31">
        <f>SUM(P82:P83)</f>
        <v>3500</v>
      </c>
      <c r="Q85" s="44"/>
      <c r="R85" s="5"/>
    </row>
    <row r="86" spans="1:18" x14ac:dyDescent="0.2">
      <c r="A86" s="3" t="s">
        <v>60</v>
      </c>
      <c r="B86" s="3"/>
      <c r="C86" s="33"/>
      <c r="D86" s="16"/>
      <c r="E86" s="17"/>
      <c r="F86" s="16"/>
      <c r="G86" s="17"/>
      <c r="H86" s="22"/>
      <c r="I86" s="17"/>
      <c r="J86" s="22"/>
      <c r="K86" s="17"/>
      <c r="L86" s="16"/>
      <c r="M86" s="17"/>
      <c r="N86" s="16"/>
      <c r="O86" s="51"/>
      <c r="P86" s="28"/>
      <c r="Q86" s="43"/>
      <c r="R86" s="5"/>
    </row>
    <row r="87" spans="1:18" x14ac:dyDescent="0.2">
      <c r="A87" s="6"/>
      <c r="B87" s="6" t="s">
        <v>61</v>
      </c>
      <c r="C87" s="34"/>
      <c r="D87" s="15">
        <v>20850</v>
      </c>
      <c r="E87" s="18"/>
      <c r="F87" s="15">
        <v>22935</v>
      </c>
      <c r="G87" s="18"/>
      <c r="H87" s="21">
        <v>22935</v>
      </c>
      <c r="I87" s="18"/>
      <c r="J87" s="21">
        <v>22207.34</v>
      </c>
      <c r="K87" s="18"/>
      <c r="L87" s="15">
        <v>18226.240000000002</v>
      </c>
      <c r="M87" s="18"/>
      <c r="N87" s="15">
        <v>27500</v>
      </c>
      <c r="O87" s="51"/>
      <c r="P87" s="27">
        <v>27500</v>
      </c>
    </row>
    <row r="88" spans="1:18" x14ac:dyDescent="0.2">
      <c r="A88" s="6"/>
      <c r="B88" s="6" t="s">
        <v>62</v>
      </c>
      <c r="C88" s="34"/>
      <c r="D88" s="15">
        <v>3129</v>
      </c>
      <c r="E88" s="18"/>
      <c r="F88" s="15">
        <v>3511.37</v>
      </c>
      <c r="G88" s="18"/>
      <c r="H88" s="21">
        <v>3746.19</v>
      </c>
      <c r="I88" s="18"/>
      <c r="J88" s="21">
        <v>5877.75</v>
      </c>
      <c r="K88" s="18"/>
      <c r="L88" s="15">
        <v>6921.01</v>
      </c>
      <c r="M88" s="18"/>
      <c r="N88" s="25">
        <v>6500</v>
      </c>
      <c r="O88" s="51"/>
      <c r="P88" s="27">
        <v>7800</v>
      </c>
    </row>
    <row r="89" spans="1:18" x14ac:dyDescent="0.2">
      <c r="A89" s="6"/>
      <c r="B89" s="6" t="s">
        <v>213</v>
      </c>
      <c r="C89" s="34"/>
      <c r="D89" s="15">
        <v>0</v>
      </c>
      <c r="E89" s="18"/>
      <c r="F89" s="15">
        <v>2698.45</v>
      </c>
      <c r="G89" s="18"/>
      <c r="H89" s="21">
        <v>2320.31</v>
      </c>
      <c r="I89" s="18"/>
      <c r="J89" s="21">
        <v>32</v>
      </c>
      <c r="K89" s="18"/>
      <c r="L89" s="15"/>
      <c r="M89" s="18"/>
      <c r="N89" s="25"/>
      <c r="O89" s="51"/>
      <c r="P89" s="27">
        <v>0</v>
      </c>
    </row>
    <row r="90" spans="1:18" x14ac:dyDescent="0.2">
      <c r="A90" s="6"/>
      <c r="B90" s="6" t="s">
        <v>63</v>
      </c>
      <c r="C90" s="34"/>
      <c r="D90" s="15">
        <v>1837.47</v>
      </c>
      <c r="E90" s="18"/>
      <c r="F90" s="15">
        <v>2056.0100000000002</v>
      </c>
      <c r="G90" s="18"/>
      <c r="H90" s="21">
        <v>2293.12</v>
      </c>
      <c r="I90" s="18"/>
      <c r="J90" s="21">
        <v>2138.09</v>
      </c>
      <c r="K90" s="18"/>
      <c r="L90" s="15">
        <v>1923.77</v>
      </c>
      <c r="M90" s="18"/>
      <c r="N90" s="15">
        <v>2700</v>
      </c>
      <c r="O90" s="51"/>
      <c r="P90" s="27">
        <v>4700</v>
      </c>
    </row>
    <row r="91" spans="1:18" x14ac:dyDescent="0.2">
      <c r="A91" s="6"/>
      <c r="B91" s="6" t="s">
        <v>64</v>
      </c>
      <c r="C91" s="34"/>
      <c r="D91" s="15">
        <v>3441.59</v>
      </c>
      <c r="E91" s="18"/>
      <c r="F91" s="15">
        <v>1736.67</v>
      </c>
      <c r="G91" s="18"/>
      <c r="H91" s="21">
        <v>3668.2</v>
      </c>
      <c r="I91" s="18"/>
      <c r="J91" s="21">
        <v>2553.4</v>
      </c>
      <c r="K91" s="18"/>
      <c r="L91" s="15">
        <v>2106.04</v>
      </c>
      <c r="M91" s="18"/>
      <c r="N91" s="15">
        <v>2200</v>
      </c>
      <c r="O91" s="51"/>
      <c r="P91" s="27">
        <v>2700</v>
      </c>
    </row>
    <row r="92" spans="1:18" x14ac:dyDescent="0.2">
      <c r="A92" s="6"/>
      <c r="B92" s="6" t="s">
        <v>65</v>
      </c>
      <c r="C92" s="34"/>
      <c r="D92" s="15">
        <v>88.95</v>
      </c>
      <c r="E92" s="18"/>
      <c r="F92" s="15">
        <v>0</v>
      </c>
      <c r="G92" s="18"/>
      <c r="H92" s="21">
        <v>39.96</v>
      </c>
      <c r="I92" s="18"/>
      <c r="J92" s="21">
        <v>0</v>
      </c>
      <c r="K92" s="18"/>
      <c r="L92" s="15">
        <v>8.56</v>
      </c>
      <c r="M92" s="18"/>
      <c r="N92" s="15">
        <v>50</v>
      </c>
      <c r="O92" s="51"/>
      <c r="P92" s="27">
        <v>200</v>
      </c>
    </row>
    <row r="93" spans="1:18" x14ac:dyDescent="0.2">
      <c r="A93" s="6"/>
      <c r="B93" s="6" t="s">
        <v>66</v>
      </c>
      <c r="C93" s="34"/>
      <c r="D93" s="15">
        <v>327.98</v>
      </c>
      <c r="E93" s="18"/>
      <c r="F93" s="15">
        <v>0</v>
      </c>
      <c r="G93" s="18"/>
      <c r="H93" s="21">
        <v>0</v>
      </c>
      <c r="I93" s="18"/>
      <c r="J93" s="21">
        <v>121.8</v>
      </c>
      <c r="K93" s="18"/>
      <c r="L93" s="15">
        <v>0</v>
      </c>
      <c r="M93" s="18"/>
      <c r="N93" s="15">
        <v>50</v>
      </c>
      <c r="O93" s="51"/>
      <c r="P93" s="27">
        <v>100</v>
      </c>
    </row>
    <row r="94" spans="1:18" x14ac:dyDescent="0.2">
      <c r="A94" s="6"/>
      <c r="B94" s="6" t="s">
        <v>67</v>
      </c>
      <c r="C94" s="34"/>
      <c r="D94" s="46">
        <v>480.5</v>
      </c>
      <c r="E94" s="49"/>
      <c r="F94" s="46">
        <v>1047.5</v>
      </c>
      <c r="G94" s="49"/>
      <c r="H94" s="47">
        <v>199</v>
      </c>
      <c r="I94" s="49"/>
      <c r="J94" s="47">
        <v>725.25</v>
      </c>
      <c r="K94" s="49"/>
      <c r="L94" s="46">
        <v>0</v>
      </c>
      <c r="M94" s="49"/>
      <c r="N94" s="46">
        <v>1000</v>
      </c>
      <c r="O94" s="51"/>
      <c r="P94" s="59">
        <v>1000</v>
      </c>
    </row>
    <row r="95" spans="1:18" x14ac:dyDescent="0.2">
      <c r="A95" s="6"/>
      <c r="B95" s="6" t="s">
        <v>186</v>
      </c>
      <c r="C95" s="34"/>
      <c r="D95" s="54">
        <v>0</v>
      </c>
      <c r="E95" s="49"/>
      <c r="F95" s="54">
        <v>0</v>
      </c>
      <c r="G95" s="49"/>
      <c r="H95" s="55">
        <v>0</v>
      </c>
      <c r="I95" s="49"/>
      <c r="J95" s="55">
        <v>0</v>
      </c>
      <c r="K95" s="49"/>
      <c r="L95" s="54">
        <v>0</v>
      </c>
      <c r="M95" s="49"/>
      <c r="N95" s="54">
        <v>0</v>
      </c>
      <c r="O95" s="51"/>
      <c r="P95" s="56">
        <v>0</v>
      </c>
    </row>
    <row r="96" spans="1:18" x14ac:dyDescent="0.2">
      <c r="A96" s="7" t="s">
        <v>68</v>
      </c>
      <c r="B96" s="7"/>
      <c r="C96" s="35"/>
      <c r="D96" s="58">
        <f>SUM(D87:D95)</f>
        <v>30155.49</v>
      </c>
      <c r="E96" s="17"/>
      <c r="F96" s="58">
        <f>SUM(F87:F95)</f>
        <v>33985</v>
      </c>
      <c r="G96" s="17"/>
      <c r="H96" s="58">
        <f>SUM(H87:H95)</f>
        <v>35201.78</v>
      </c>
      <c r="I96" s="17"/>
      <c r="J96" s="58">
        <f>SUM(J87:J95)</f>
        <v>33655.630000000005</v>
      </c>
      <c r="K96" s="17"/>
      <c r="L96" s="58">
        <f>SUM(L87:L95)</f>
        <v>29185.620000000003</v>
      </c>
      <c r="M96" s="17"/>
      <c r="N96" s="58">
        <f>SUM(N87:N95)</f>
        <v>40000</v>
      </c>
      <c r="O96" s="51"/>
      <c r="P96" s="67">
        <f>SUM(P87:P95)</f>
        <v>44000</v>
      </c>
      <c r="Q96" s="44"/>
      <c r="R96" s="5"/>
    </row>
    <row r="97" spans="1:18" x14ac:dyDescent="0.2">
      <c r="A97" s="7" t="s">
        <v>69</v>
      </c>
      <c r="B97" s="7"/>
      <c r="C97" s="35"/>
      <c r="D97" s="17">
        <v>5500</v>
      </c>
      <c r="E97" s="17"/>
      <c r="F97" s="17">
        <v>5770</v>
      </c>
      <c r="G97" s="17"/>
      <c r="H97" s="17">
        <v>5650</v>
      </c>
      <c r="I97" s="17"/>
      <c r="J97" s="17">
        <v>7075</v>
      </c>
      <c r="K97" s="17"/>
      <c r="L97" s="17">
        <v>6425</v>
      </c>
      <c r="M97" s="17"/>
      <c r="N97" s="17">
        <v>7500</v>
      </c>
      <c r="O97" s="51"/>
      <c r="P97" s="66">
        <v>10000</v>
      </c>
      <c r="Q97" s="44"/>
      <c r="R97" s="5"/>
    </row>
    <row r="98" spans="1:18" x14ac:dyDescent="0.2">
      <c r="A98" s="3" t="s">
        <v>70</v>
      </c>
      <c r="B98" s="3"/>
      <c r="C98" s="33"/>
      <c r="D98" s="16"/>
      <c r="E98" s="17"/>
      <c r="F98" s="16"/>
      <c r="G98" s="17"/>
      <c r="H98" s="22"/>
      <c r="I98" s="17"/>
      <c r="J98" s="22"/>
      <c r="K98" s="17"/>
      <c r="L98" s="16"/>
      <c r="M98" s="17"/>
      <c r="N98" s="16"/>
      <c r="O98" s="51"/>
      <c r="P98" s="28"/>
      <c r="Q98" s="43"/>
      <c r="R98" s="5"/>
    </row>
    <row r="99" spans="1:18" x14ac:dyDescent="0.2">
      <c r="A99" s="3"/>
      <c r="B99" s="6" t="s">
        <v>187</v>
      </c>
      <c r="C99" s="33"/>
      <c r="D99" s="16">
        <v>0</v>
      </c>
      <c r="E99" s="17"/>
      <c r="F99" s="16">
        <v>0</v>
      </c>
      <c r="G99" s="17"/>
      <c r="H99" s="22">
        <v>0</v>
      </c>
      <c r="I99" s="17"/>
      <c r="J99" s="22">
        <v>0</v>
      </c>
      <c r="K99" s="17"/>
      <c r="L99" s="15">
        <v>3835.75</v>
      </c>
      <c r="M99" s="17"/>
      <c r="N99" s="16">
        <v>0</v>
      </c>
      <c r="O99" s="51"/>
      <c r="P99" s="27">
        <v>4200</v>
      </c>
      <c r="Q99" s="43"/>
      <c r="R99" s="5"/>
    </row>
    <row r="100" spans="1:18" x14ac:dyDescent="0.2">
      <c r="A100" s="6"/>
      <c r="B100" s="6" t="s">
        <v>71</v>
      </c>
      <c r="C100" s="34"/>
      <c r="D100" s="15">
        <v>4717.59</v>
      </c>
      <c r="E100" s="18"/>
      <c r="F100" s="15">
        <v>6506.34</v>
      </c>
      <c r="G100" s="18"/>
      <c r="H100" s="21">
        <v>4465.84</v>
      </c>
      <c r="I100" s="18"/>
      <c r="J100" s="21">
        <v>4654.34</v>
      </c>
      <c r="K100" s="18"/>
      <c r="L100" s="15">
        <v>6881</v>
      </c>
      <c r="M100" s="18"/>
      <c r="N100" s="15">
        <v>8000</v>
      </c>
      <c r="O100" s="51"/>
      <c r="P100" s="27">
        <v>8000</v>
      </c>
    </row>
    <row r="101" spans="1:18" x14ac:dyDescent="0.2">
      <c r="A101" s="6"/>
      <c r="B101" s="6" t="s">
        <v>72</v>
      </c>
      <c r="C101" s="34"/>
      <c r="D101" s="46">
        <v>695</v>
      </c>
      <c r="E101" s="49"/>
      <c r="F101" s="46">
        <v>763</v>
      </c>
      <c r="G101" s="49"/>
      <c r="H101" s="47">
        <v>0</v>
      </c>
      <c r="I101" s="49"/>
      <c r="J101" s="47">
        <v>0</v>
      </c>
      <c r="K101" s="49"/>
      <c r="L101" s="46">
        <v>140.91</v>
      </c>
      <c r="M101" s="49"/>
      <c r="N101" s="46">
        <v>2000</v>
      </c>
      <c r="O101" s="51"/>
      <c r="P101" s="59">
        <v>1300</v>
      </c>
    </row>
    <row r="102" spans="1:18" x14ac:dyDescent="0.2">
      <c r="A102" s="6"/>
      <c r="B102" s="6" t="s">
        <v>202</v>
      </c>
      <c r="C102" s="34"/>
      <c r="D102" s="54">
        <v>0</v>
      </c>
      <c r="E102" s="49"/>
      <c r="F102" s="54">
        <v>0</v>
      </c>
      <c r="G102" s="49"/>
      <c r="H102" s="55">
        <v>0</v>
      </c>
      <c r="I102" s="49"/>
      <c r="J102" s="55">
        <v>0</v>
      </c>
      <c r="K102" s="49"/>
      <c r="L102" s="54"/>
      <c r="M102" s="49"/>
      <c r="N102" s="54">
        <v>2500</v>
      </c>
      <c r="O102" s="51"/>
      <c r="P102" s="56">
        <v>2500</v>
      </c>
    </row>
    <row r="103" spans="1:18" x14ac:dyDescent="0.2">
      <c r="A103" s="7" t="s">
        <v>73</v>
      </c>
      <c r="B103" s="7"/>
      <c r="C103" s="35"/>
      <c r="D103" s="17">
        <f>SUM(D100:D101)</f>
        <v>5412.59</v>
      </c>
      <c r="E103" s="17"/>
      <c r="F103" s="17">
        <f>SUM(F99:F102)</f>
        <v>7269.34</v>
      </c>
      <c r="G103" s="17"/>
      <c r="H103" s="17">
        <f>SUM(H99:H102)</f>
        <v>4465.84</v>
      </c>
      <c r="I103" s="17"/>
      <c r="J103" s="17">
        <f>SUM(J99:J102)</f>
        <v>4654.34</v>
      </c>
      <c r="K103" s="17"/>
      <c r="L103" s="17">
        <f>SUM(L99:L101)</f>
        <v>10857.66</v>
      </c>
      <c r="M103" s="17"/>
      <c r="N103" s="17">
        <f>SUM(N99:N102)</f>
        <v>12500</v>
      </c>
      <c r="O103" s="51"/>
      <c r="P103" s="31">
        <f>SUM(P99:P102)</f>
        <v>16000</v>
      </c>
      <c r="Q103" s="44"/>
      <c r="R103" s="5"/>
    </row>
    <row r="104" spans="1:18" x14ac:dyDescent="0.2">
      <c r="A104" s="3" t="s">
        <v>74</v>
      </c>
      <c r="B104" s="3"/>
      <c r="C104" s="33"/>
      <c r="D104" s="16"/>
      <c r="E104" s="17"/>
      <c r="F104" s="16"/>
      <c r="G104" s="17"/>
      <c r="H104" s="22"/>
      <c r="I104" s="17"/>
      <c r="J104" s="22"/>
      <c r="K104" s="17"/>
      <c r="L104" s="16"/>
      <c r="M104" s="17"/>
      <c r="N104" s="16"/>
      <c r="O104" s="51"/>
      <c r="P104" s="28"/>
      <c r="Q104" s="43"/>
      <c r="R104" s="5"/>
    </row>
    <row r="105" spans="1:18" x14ac:dyDescent="0.2">
      <c r="A105" s="6"/>
      <c r="B105" s="6" t="s">
        <v>75</v>
      </c>
      <c r="C105" s="34"/>
      <c r="D105" s="15">
        <v>985</v>
      </c>
      <c r="E105" s="18"/>
      <c r="F105" s="15">
        <v>618</v>
      </c>
      <c r="G105" s="18"/>
      <c r="H105" s="21">
        <v>1606.8</v>
      </c>
      <c r="I105" s="18"/>
      <c r="J105" s="21">
        <v>1022.01</v>
      </c>
      <c r="K105" s="18"/>
      <c r="L105" s="15">
        <v>70.709999999999994</v>
      </c>
      <c r="M105" s="18"/>
      <c r="N105" s="15">
        <v>2500</v>
      </c>
      <c r="O105" s="51"/>
      <c r="P105" s="27">
        <v>1200</v>
      </c>
    </row>
    <row r="106" spans="1:18" x14ac:dyDescent="0.2">
      <c r="A106" s="6"/>
      <c r="B106" s="6" t="s">
        <v>76</v>
      </c>
      <c r="C106" s="34"/>
      <c r="D106" s="15">
        <v>73.819999999999993</v>
      </c>
      <c r="E106" s="18"/>
      <c r="F106" s="15">
        <v>47.28</v>
      </c>
      <c r="G106" s="18"/>
      <c r="H106" s="21">
        <v>116.63</v>
      </c>
      <c r="I106" s="18"/>
      <c r="J106" s="21">
        <v>78.180000000000007</v>
      </c>
      <c r="K106" s="18"/>
      <c r="L106" s="15">
        <v>5.4</v>
      </c>
      <c r="M106" s="18"/>
      <c r="N106" s="21">
        <v>350</v>
      </c>
      <c r="O106" s="51"/>
      <c r="P106" s="27">
        <v>200</v>
      </c>
    </row>
    <row r="107" spans="1:18" x14ac:dyDescent="0.2">
      <c r="A107" s="6"/>
      <c r="B107" s="6" t="s">
        <v>77</v>
      </c>
      <c r="C107" s="34"/>
      <c r="D107" s="15">
        <v>38.43</v>
      </c>
      <c r="E107" s="18"/>
      <c r="F107" s="15">
        <v>0</v>
      </c>
      <c r="G107" s="18"/>
      <c r="H107" s="21">
        <v>10.58</v>
      </c>
      <c r="I107" s="18"/>
      <c r="J107" s="21">
        <v>0</v>
      </c>
      <c r="K107" s="18"/>
      <c r="L107" s="15">
        <v>0</v>
      </c>
      <c r="M107" s="18"/>
      <c r="N107" s="15">
        <v>100</v>
      </c>
      <c r="O107" s="51"/>
      <c r="P107" s="27">
        <v>100</v>
      </c>
    </row>
    <row r="108" spans="1:18" x14ac:dyDescent="0.2">
      <c r="A108" s="6"/>
      <c r="B108" s="6" t="s">
        <v>78</v>
      </c>
      <c r="C108" s="34"/>
      <c r="D108" s="15">
        <v>124.26</v>
      </c>
      <c r="E108" s="18"/>
      <c r="F108" s="15">
        <v>61.56</v>
      </c>
      <c r="G108" s="18"/>
      <c r="H108" s="21">
        <v>58.24</v>
      </c>
      <c r="I108" s="18"/>
      <c r="J108" s="21">
        <v>214.5</v>
      </c>
      <c r="K108" s="18"/>
      <c r="L108" s="15">
        <v>138.6</v>
      </c>
      <c r="M108" s="18"/>
      <c r="N108" s="15">
        <v>400</v>
      </c>
      <c r="O108" s="51"/>
      <c r="P108" s="27">
        <v>200</v>
      </c>
    </row>
    <row r="109" spans="1:18" x14ac:dyDescent="0.2">
      <c r="A109" s="6"/>
      <c r="B109" s="6" t="s">
        <v>79</v>
      </c>
      <c r="C109" s="34"/>
      <c r="D109" s="15">
        <v>202.9</v>
      </c>
      <c r="E109" s="18"/>
      <c r="F109" s="15">
        <v>496.65</v>
      </c>
      <c r="G109" s="18"/>
      <c r="H109" s="21">
        <v>0</v>
      </c>
      <c r="I109" s="18"/>
      <c r="J109" s="21">
        <v>290.25</v>
      </c>
      <c r="K109" s="18"/>
      <c r="L109" s="15">
        <v>116.1</v>
      </c>
      <c r="M109" s="18"/>
      <c r="N109" s="15">
        <v>500</v>
      </c>
      <c r="O109" s="51"/>
      <c r="P109" s="27">
        <v>600</v>
      </c>
    </row>
    <row r="110" spans="1:18" x14ac:dyDescent="0.2">
      <c r="A110" s="6"/>
      <c r="B110" s="6" t="s">
        <v>80</v>
      </c>
      <c r="C110" s="34"/>
      <c r="D110" s="46">
        <v>574</v>
      </c>
      <c r="E110" s="49"/>
      <c r="F110" s="46">
        <v>0</v>
      </c>
      <c r="G110" s="49"/>
      <c r="H110" s="47">
        <v>258</v>
      </c>
      <c r="I110" s="49"/>
      <c r="J110" s="47">
        <v>176.92</v>
      </c>
      <c r="K110" s="49"/>
      <c r="L110" s="46">
        <v>284.5</v>
      </c>
      <c r="M110" s="49"/>
      <c r="N110" s="46">
        <v>350</v>
      </c>
      <c r="O110" s="51"/>
      <c r="P110" s="59">
        <v>200</v>
      </c>
    </row>
    <row r="111" spans="1:18" x14ac:dyDescent="0.2">
      <c r="A111" s="6"/>
      <c r="B111" s="6" t="s">
        <v>188</v>
      </c>
      <c r="C111" s="34"/>
      <c r="D111" s="54">
        <v>0</v>
      </c>
      <c r="E111" s="49"/>
      <c r="F111" s="54">
        <v>0</v>
      </c>
      <c r="G111" s="49"/>
      <c r="H111" s="55">
        <v>0</v>
      </c>
      <c r="I111" s="49"/>
      <c r="J111" s="55">
        <v>0</v>
      </c>
      <c r="K111" s="49"/>
      <c r="L111" s="54">
        <v>0</v>
      </c>
      <c r="M111" s="49"/>
      <c r="N111" s="54">
        <v>0</v>
      </c>
      <c r="O111" s="51"/>
      <c r="P111" s="56">
        <v>0</v>
      </c>
    </row>
    <row r="112" spans="1:18" x14ac:dyDescent="0.2">
      <c r="A112" s="7" t="s">
        <v>81</v>
      </c>
      <c r="B112" s="7"/>
      <c r="C112" s="35"/>
      <c r="D112" s="17">
        <f>SUM(D105:D111)</f>
        <v>1998.41</v>
      </c>
      <c r="E112" s="17"/>
      <c r="F112" s="17">
        <f>SUM(F105:F111)</f>
        <v>1223.4899999999998</v>
      </c>
      <c r="G112" s="17"/>
      <c r="H112" s="17">
        <f>SUM(H105:H111)</f>
        <v>2050.25</v>
      </c>
      <c r="I112" s="17"/>
      <c r="J112" s="17">
        <f>SUM(J105:J111)</f>
        <v>1781.8600000000001</v>
      </c>
      <c r="K112" s="17"/>
      <c r="L112" s="17">
        <f>SUM(L105:L111)</f>
        <v>615.30999999999995</v>
      </c>
      <c r="M112" s="17"/>
      <c r="N112" s="17">
        <f>SUM(N105:N111)</f>
        <v>4200</v>
      </c>
      <c r="O112" s="51"/>
      <c r="P112" s="31">
        <f>SUM(P105:P111)</f>
        <v>2500</v>
      </c>
      <c r="Q112" s="44"/>
      <c r="R112" s="5"/>
    </row>
    <row r="113" spans="1:18" x14ac:dyDescent="0.2">
      <c r="A113" s="3" t="s">
        <v>82</v>
      </c>
      <c r="B113" s="3"/>
      <c r="C113" s="33"/>
      <c r="D113" s="16"/>
      <c r="E113" s="17"/>
      <c r="F113" s="16"/>
      <c r="G113" s="17"/>
      <c r="H113" s="22"/>
      <c r="I113" s="17"/>
      <c r="J113" s="22"/>
      <c r="K113" s="17"/>
      <c r="L113" s="16"/>
      <c r="M113" s="17"/>
      <c r="N113" s="16"/>
      <c r="O113" s="51"/>
      <c r="P113" s="28"/>
      <c r="Q113" s="43"/>
      <c r="R113" s="5"/>
    </row>
    <row r="114" spans="1:18" x14ac:dyDescent="0.2">
      <c r="A114" s="6"/>
      <c r="B114" s="6" t="s">
        <v>83</v>
      </c>
      <c r="C114" s="34"/>
      <c r="D114" s="15">
        <v>19800</v>
      </c>
      <c r="E114" s="18"/>
      <c r="F114" s="15">
        <v>20400</v>
      </c>
      <c r="G114" s="18"/>
      <c r="H114" s="21">
        <v>20400</v>
      </c>
      <c r="I114" s="18"/>
      <c r="J114" s="21">
        <v>22419.96</v>
      </c>
      <c r="K114" s="18"/>
      <c r="L114" s="15">
        <v>16291.84</v>
      </c>
      <c r="M114" s="18"/>
      <c r="N114" s="15">
        <v>25000</v>
      </c>
      <c r="O114" s="51"/>
      <c r="P114" s="27">
        <v>25000</v>
      </c>
    </row>
    <row r="115" spans="1:18" x14ac:dyDescent="0.2">
      <c r="A115" s="6"/>
      <c r="B115" s="6" t="s">
        <v>84</v>
      </c>
      <c r="C115" s="34"/>
      <c r="D115" s="15">
        <v>994</v>
      </c>
      <c r="E115" s="18"/>
      <c r="F115" s="15">
        <v>220.36</v>
      </c>
      <c r="G115" s="18"/>
      <c r="H115" s="21">
        <v>256.49</v>
      </c>
      <c r="I115" s="18"/>
      <c r="J115" s="21">
        <v>820.25</v>
      </c>
      <c r="K115" s="18"/>
      <c r="L115" s="15">
        <v>465.98</v>
      </c>
      <c r="M115" s="18"/>
      <c r="N115" s="15">
        <v>1000</v>
      </c>
      <c r="O115" s="51"/>
      <c r="P115" s="27">
        <v>1850</v>
      </c>
    </row>
    <row r="116" spans="1:18" x14ac:dyDescent="0.2">
      <c r="A116" s="6"/>
      <c r="B116" s="6" t="s">
        <v>85</v>
      </c>
      <c r="C116" s="34"/>
      <c r="D116" s="15">
        <v>1593.4</v>
      </c>
      <c r="E116" s="18"/>
      <c r="F116" s="15">
        <v>1577.45</v>
      </c>
      <c r="G116" s="18"/>
      <c r="H116" s="21">
        <v>1580.21</v>
      </c>
      <c r="I116" s="18"/>
      <c r="J116" s="21">
        <v>1777.89</v>
      </c>
      <c r="K116" s="18"/>
      <c r="L116" s="15">
        <v>1281.97</v>
      </c>
      <c r="M116" s="18"/>
      <c r="N116" s="15">
        <v>2000</v>
      </c>
      <c r="O116" s="51"/>
      <c r="P116" s="27">
        <v>2100</v>
      </c>
    </row>
    <row r="117" spans="1:18" x14ac:dyDescent="0.2">
      <c r="A117" s="6"/>
      <c r="B117" s="6" t="s">
        <v>86</v>
      </c>
      <c r="C117" s="34"/>
      <c r="D117" s="15">
        <v>1477.69</v>
      </c>
      <c r="E117" s="18"/>
      <c r="F117" s="15">
        <v>510.33</v>
      </c>
      <c r="G117" s="18"/>
      <c r="H117" s="21">
        <v>1462.26</v>
      </c>
      <c r="I117" s="18"/>
      <c r="J117" s="21">
        <v>901.64</v>
      </c>
      <c r="K117" s="18"/>
      <c r="L117" s="15">
        <v>1595.59</v>
      </c>
      <c r="M117" s="18"/>
      <c r="N117" s="15">
        <v>2000</v>
      </c>
      <c r="O117" s="51"/>
      <c r="P117" s="27">
        <v>2000</v>
      </c>
    </row>
    <row r="118" spans="1:18" x14ac:dyDescent="0.2">
      <c r="A118" s="6"/>
      <c r="B118" s="6" t="s">
        <v>87</v>
      </c>
      <c r="C118" s="34"/>
      <c r="D118" s="15">
        <v>0</v>
      </c>
      <c r="E118" s="18"/>
      <c r="F118" s="15">
        <v>0</v>
      </c>
      <c r="G118" s="18"/>
      <c r="H118" s="21">
        <v>543.5</v>
      </c>
      <c r="I118" s="18"/>
      <c r="J118" s="21">
        <v>517.20000000000005</v>
      </c>
      <c r="K118" s="18"/>
      <c r="L118" s="15">
        <v>526.35</v>
      </c>
      <c r="M118" s="18"/>
      <c r="N118" s="15">
        <v>650</v>
      </c>
      <c r="O118" s="51"/>
      <c r="P118" s="27">
        <v>700</v>
      </c>
    </row>
    <row r="119" spans="1:18" x14ac:dyDescent="0.2">
      <c r="A119" s="6"/>
      <c r="B119" s="6" t="s">
        <v>88</v>
      </c>
      <c r="C119" s="34"/>
      <c r="D119" s="15">
        <v>696</v>
      </c>
      <c r="E119" s="18"/>
      <c r="F119" s="15">
        <v>874</v>
      </c>
      <c r="G119" s="18"/>
      <c r="H119" s="21">
        <v>582.33000000000004</v>
      </c>
      <c r="I119" s="18"/>
      <c r="J119" s="21">
        <v>983</v>
      </c>
      <c r="K119" s="18"/>
      <c r="L119" s="15">
        <v>1044</v>
      </c>
      <c r="M119" s="18"/>
      <c r="N119" s="15">
        <v>1200</v>
      </c>
      <c r="O119" s="51"/>
      <c r="P119" s="27">
        <v>1500</v>
      </c>
    </row>
    <row r="120" spans="1:18" x14ac:dyDescent="0.2">
      <c r="A120" s="6"/>
      <c r="B120" s="6" t="s">
        <v>89</v>
      </c>
      <c r="C120" s="34"/>
      <c r="D120" s="15">
        <v>1448.81</v>
      </c>
      <c r="E120" s="18"/>
      <c r="F120" s="15">
        <v>2148.34</v>
      </c>
      <c r="G120" s="18"/>
      <c r="H120" s="21">
        <v>1576.74</v>
      </c>
      <c r="I120" s="18"/>
      <c r="J120" s="21">
        <v>1708.81</v>
      </c>
      <c r="K120" s="18"/>
      <c r="L120" s="15">
        <v>1824.89</v>
      </c>
      <c r="M120" s="18"/>
      <c r="N120" s="15">
        <v>2200</v>
      </c>
      <c r="O120" s="51"/>
      <c r="P120" s="27">
        <v>2800</v>
      </c>
    </row>
    <row r="121" spans="1:18" x14ac:dyDescent="0.2">
      <c r="A121" s="6"/>
      <c r="B121" s="6" t="s">
        <v>90</v>
      </c>
      <c r="C121" s="34"/>
      <c r="D121" s="15">
        <v>157.47999999999999</v>
      </c>
      <c r="E121" s="18"/>
      <c r="F121" s="15">
        <v>0</v>
      </c>
      <c r="G121" s="18"/>
      <c r="H121" s="21">
        <v>0</v>
      </c>
      <c r="I121" s="18"/>
      <c r="J121" s="21">
        <v>0</v>
      </c>
      <c r="K121" s="18"/>
      <c r="L121" s="15">
        <v>0</v>
      </c>
      <c r="M121" s="18"/>
      <c r="N121" s="15">
        <v>100</v>
      </c>
      <c r="O121" s="51"/>
      <c r="P121" s="27">
        <v>200</v>
      </c>
    </row>
    <row r="122" spans="1:18" x14ac:dyDescent="0.2">
      <c r="A122" s="6"/>
      <c r="B122" s="6" t="s">
        <v>91</v>
      </c>
      <c r="C122" s="34"/>
      <c r="D122" s="15">
        <v>900</v>
      </c>
      <c r="E122" s="18"/>
      <c r="F122" s="15">
        <v>938.7</v>
      </c>
      <c r="G122" s="18"/>
      <c r="H122" s="21">
        <v>900</v>
      </c>
      <c r="I122" s="18"/>
      <c r="J122" s="21">
        <v>1150</v>
      </c>
      <c r="K122" s="18"/>
      <c r="L122" s="15">
        <v>1410</v>
      </c>
      <c r="M122" s="18"/>
      <c r="N122" s="15">
        <v>1500</v>
      </c>
      <c r="O122" s="51"/>
      <c r="P122" s="27">
        <v>1800</v>
      </c>
    </row>
    <row r="123" spans="1:18" x14ac:dyDescent="0.2">
      <c r="A123" s="6"/>
      <c r="B123" s="6" t="s">
        <v>92</v>
      </c>
      <c r="C123" s="34"/>
      <c r="D123" s="15">
        <v>111</v>
      </c>
      <c r="E123" s="18"/>
      <c r="F123" s="15">
        <v>947.5</v>
      </c>
      <c r="G123" s="18"/>
      <c r="H123" s="21">
        <v>0</v>
      </c>
      <c r="I123" s="18"/>
      <c r="J123" s="21">
        <v>136</v>
      </c>
      <c r="K123" s="18"/>
      <c r="L123" s="15">
        <v>175</v>
      </c>
      <c r="M123" s="18"/>
      <c r="N123" s="15">
        <v>300</v>
      </c>
      <c r="O123" s="51"/>
      <c r="P123" s="27">
        <v>500</v>
      </c>
    </row>
    <row r="124" spans="1:18" x14ac:dyDescent="0.2">
      <c r="A124" s="6"/>
      <c r="B124" s="6" t="s">
        <v>93</v>
      </c>
      <c r="C124" s="34"/>
      <c r="D124" s="46">
        <v>513</v>
      </c>
      <c r="E124" s="49"/>
      <c r="F124" s="46">
        <v>523</v>
      </c>
      <c r="G124" s="49"/>
      <c r="H124" s="47">
        <v>530</v>
      </c>
      <c r="I124" s="49"/>
      <c r="J124" s="47">
        <v>547</v>
      </c>
      <c r="K124" s="49"/>
      <c r="L124" s="46">
        <v>590</v>
      </c>
      <c r="M124" s="49"/>
      <c r="N124" s="46">
        <v>550</v>
      </c>
      <c r="O124" s="51"/>
      <c r="P124" s="59">
        <v>650</v>
      </c>
    </row>
    <row r="125" spans="1:18" x14ac:dyDescent="0.2">
      <c r="A125" s="6"/>
      <c r="B125" s="6" t="s">
        <v>189</v>
      </c>
      <c r="C125" s="34"/>
      <c r="D125" s="54">
        <v>0</v>
      </c>
      <c r="E125" s="49"/>
      <c r="F125" s="54">
        <v>0</v>
      </c>
      <c r="G125" s="49"/>
      <c r="H125" s="55">
        <v>0</v>
      </c>
      <c r="I125" s="49"/>
      <c r="J125" s="55">
        <v>0</v>
      </c>
      <c r="K125" s="49"/>
      <c r="L125" s="54">
        <v>0</v>
      </c>
      <c r="M125" s="49"/>
      <c r="N125" s="54">
        <v>0</v>
      </c>
      <c r="O125" s="51"/>
      <c r="P125" s="56" t="s">
        <v>238</v>
      </c>
    </row>
    <row r="126" spans="1:18" x14ac:dyDescent="0.2">
      <c r="A126" s="7" t="s">
        <v>94</v>
      </c>
      <c r="B126" s="7"/>
      <c r="C126" s="35"/>
      <c r="D126" s="17">
        <f>SUM(D114:D125)</f>
        <v>27691.38</v>
      </c>
      <c r="E126" s="17"/>
      <c r="F126" s="17">
        <f>SUM(F114:F125)</f>
        <v>28139.680000000004</v>
      </c>
      <c r="G126" s="17"/>
      <c r="H126" s="17">
        <f>SUM(H114:H125)</f>
        <v>27831.530000000002</v>
      </c>
      <c r="I126" s="17"/>
      <c r="J126" s="17">
        <f>SUM(J114:J125)</f>
        <v>30961.75</v>
      </c>
      <c r="K126" s="17"/>
      <c r="L126" s="17">
        <f>SUM(L114:L125)</f>
        <v>25205.62</v>
      </c>
      <c r="M126" s="17"/>
      <c r="N126" s="17">
        <f>SUM(N114:N125)</f>
        <v>36500</v>
      </c>
      <c r="O126" s="51"/>
      <c r="P126" s="31">
        <f>SUM(P114:P125)</f>
        <v>39100</v>
      </c>
      <c r="Q126" s="44"/>
      <c r="R126" s="5"/>
    </row>
    <row r="127" spans="1:18" x14ac:dyDescent="0.2">
      <c r="A127" s="3" t="s">
        <v>95</v>
      </c>
      <c r="B127" s="3"/>
      <c r="C127" s="33"/>
      <c r="D127" s="16"/>
      <c r="E127" s="17"/>
      <c r="F127" s="16"/>
      <c r="G127" s="17"/>
      <c r="H127" s="22"/>
      <c r="I127" s="17"/>
      <c r="J127" s="22"/>
      <c r="K127" s="17"/>
      <c r="L127" s="16"/>
      <c r="M127" s="17"/>
      <c r="N127" s="16"/>
      <c r="O127" s="51"/>
      <c r="P127" s="28"/>
      <c r="Q127" s="43"/>
      <c r="R127" s="5"/>
    </row>
    <row r="128" spans="1:18" x14ac:dyDescent="0.2">
      <c r="A128" s="6"/>
      <c r="B128" s="6" t="s">
        <v>96</v>
      </c>
      <c r="C128" s="34"/>
      <c r="D128" s="15">
        <v>28784.04</v>
      </c>
      <c r="E128" s="18"/>
      <c r="F128" s="15">
        <v>29648.04</v>
      </c>
      <c r="G128" s="18"/>
      <c r="H128" s="21">
        <v>30003.84</v>
      </c>
      <c r="I128" s="18"/>
      <c r="J128" s="21">
        <v>30993.96</v>
      </c>
      <c r="K128" s="18"/>
      <c r="L128" s="15">
        <v>22522.32</v>
      </c>
      <c r="M128" s="18"/>
      <c r="N128" s="15">
        <v>34000</v>
      </c>
      <c r="O128" s="51"/>
      <c r="P128" s="27">
        <v>34000</v>
      </c>
    </row>
    <row r="129" spans="1:18" x14ac:dyDescent="0.2">
      <c r="A129" s="6"/>
      <c r="B129" s="6" t="s">
        <v>97</v>
      </c>
      <c r="C129" s="34"/>
      <c r="D129" s="15">
        <v>0</v>
      </c>
      <c r="E129" s="18"/>
      <c r="F129" s="15">
        <v>0</v>
      </c>
      <c r="G129" s="18"/>
      <c r="H129" s="21">
        <v>0</v>
      </c>
      <c r="I129" s="18"/>
      <c r="J129" s="21">
        <v>1335</v>
      </c>
      <c r="K129" s="18"/>
      <c r="L129" s="15">
        <v>440</v>
      </c>
      <c r="M129" s="18"/>
      <c r="N129" s="15">
        <v>2000</v>
      </c>
      <c r="O129" s="51"/>
      <c r="P129" s="27">
        <v>2000</v>
      </c>
    </row>
    <row r="130" spans="1:18" x14ac:dyDescent="0.2">
      <c r="A130" s="6"/>
      <c r="B130" s="6" t="s">
        <v>98</v>
      </c>
      <c r="C130" s="34"/>
      <c r="D130" s="15">
        <v>2201.98</v>
      </c>
      <c r="E130" s="18"/>
      <c r="F130" s="15">
        <v>2268.0700000000002</v>
      </c>
      <c r="G130" s="18"/>
      <c r="H130" s="21">
        <v>2295.31</v>
      </c>
      <c r="I130" s="18"/>
      <c r="J130" s="21">
        <v>2473.1799999999998</v>
      </c>
      <c r="K130" s="18"/>
      <c r="L130" s="15">
        <v>1756.61</v>
      </c>
      <c r="M130" s="18"/>
      <c r="N130" s="15">
        <v>3000</v>
      </c>
      <c r="O130" s="51"/>
      <c r="P130" s="27">
        <v>2800</v>
      </c>
    </row>
    <row r="131" spans="1:18" x14ac:dyDescent="0.2">
      <c r="A131" s="6"/>
      <c r="B131" s="6" t="s">
        <v>99</v>
      </c>
      <c r="C131" s="34"/>
      <c r="D131" s="15">
        <v>0</v>
      </c>
      <c r="E131" s="18"/>
      <c r="F131" s="15">
        <v>900</v>
      </c>
      <c r="G131" s="18"/>
      <c r="H131" s="21">
        <v>450</v>
      </c>
      <c r="I131" s="18"/>
      <c r="J131" s="21">
        <v>677.4</v>
      </c>
      <c r="K131" s="18"/>
      <c r="L131" s="15">
        <v>0</v>
      </c>
      <c r="M131" s="18"/>
      <c r="N131" s="15">
        <v>1000</v>
      </c>
      <c r="O131" s="51"/>
      <c r="P131" s="27">
        <v>1000</v>
      </c>
    </row>
    <row r="132" spans="1:18" x14ac:dyDescent="0.2">
      <c r="A132" s="6"/>
      <c r="B132" s="6" t="s">
        <v>100</v>
      </c>
      <c r="C132" s="34"/>
      <c r="D132" s="15">
        <v>661.82</v>
      </c>
      <c r="E132" s="18"/>
      <c r="F132" s="15">
        <v>791.19</v>
      </c>
      <c r="G132" s="18"/>
      <c r="H132" s="21">
        <v>812.95</v>
      </c>
      <c r="I132" s="18"/>
      <c r="J132" s="21">
        <v>870.25</v>
      </c>
      <c r="K132" s="18"/>
      <c r="L132" s="15">
        <v>0</v>
      </c>
      <c r="M132" s="18"/>
      <c r="N132" s="15">
        <v>1000</v>
      </c>
      <c r="O132" s="51"/>
      <c r="P132" s="27">
        <v>1200</v>
      </c>
    </row>
    <row r="133" spans="1:18" x14ac:dyDescent="0.2">
      <c r="A133" s="6"/>
      <c r="B133" s="6" t="s">
        <v>101</v>
      </c>
      <c r="C133" s="34"/>
      <c r="D133" s="46">
        <v>2722</v>
      </c>
      <c r="E133" s="49"/>
      <c r="F133" s="46">
        <v>2868</v>
      </c>
      <c r="G133" s="49"/>
      <c r="H133" s="47">
        <v>3143</v>
      </c>
      <c r="I133" s="49"/>
      <c r="J133" s="47">
        <v>3239</v>
      </c>
      <c r="K133" s="49"/>
      <c r="L133" s="46">
        <v>3241</v>
      </c>
      <c r="M133" s="49"/>
      <c r="N133" s="46">
        <v>4000</v>
      </c>
      <c r="O133" s="51"/>
      <c r="P133" s="59">
        <v>4000</v>
      </c>
    </row>
    <row r="134" spans="1:18" x14ac:dyDescent="0.2">
      <c r="A134" s="6"/>
      <c r="B134" s="6" t="s">
        <v>190</v>
      </c>
      <c r="C134" s="34"/>
      <c r="D134" s="54">
        <v>0</v>
      </c>
      <c r="E134" s="49"/>
      <c r="F134" s="54">
        <v>0</v>
      </c>
      <c r="G134" s="49"/>
      <c r="H134" s="55">
        <v>0</v>
      </c>
      <c r="I134" s="49"/>
      <c r="J134" s="55">
        <v>0</v>
      </c>
      <c r="K134" s="49"/>
      <c r="L134" s="54">
        <v>0</v>
      </c>
      <c r="M134" s="49"/>
      <c r="N134" s="54">
        <v>0</v>
      </c>
      <c r="O134" s="51"/>
      <c r="P134" s="56">
        <v>0</v>
      </c>
    </row>
    <row r="135" spans="1:18" x14ac:dyDescent="0.2">
      <c r="A135" s="7" t="s">
        <v>102</v>
      </c>
      <c r="B135" s="7"/>
      <c r="C135" s="35"/>
      <c r="D135" s="17">
        <f>SUM(D128:D134)</f>
        <v>34369.839999999997</v>
      </c>
      <c r="E135" s="17"/>
      <c r="F135" s="17">
        <f>SUM(F128:F134)</f>
        <v>36475.300000000003</v>
      </c>
      <c r="G135" s="17"/>
      <c r="H135" s="17">
        <f>SUM(H128:H134)</f>
        <v>36705.1</v>
      </c>
      <c r="I135" s="17"/>
      <c r="J135" s="17">
        <f>SUM(J128:J134)</f>
        <v>39588.79</v>
      </c>
      <c r="K135" s="17"/>
      <c r="L135" s="17">
        <f>SUM(L128:L134)</f>
        <v>27959.93</v>
      </c>
      <c r="M135" s="17"/>
      <c r="N135" s="17">
        <f>SUM(N128:N134)</f>
        <v>45000</v>
      </c>
      <c r="O135" s="51"/>
      <c r="P135" s="31">
        <f>SUM(P128:P134)</f>
        <v>45000</v>
      </c>
      <c r="Q135" s="44"/>
      <c r="R135" s="5"/>
    </row>
    <row r="136" spans="1:18" x14ac:dyDescent="0.2">
      <c r="A136" s="3" t="s">
        <v>103</v>
      </c>
      <c r="B136" s="3"/>
      <c r="C136" s="33"/>
      <c r="D136" s="16"/>
      <c r="E136" s="17"/>
      <c r="F136" s="16"/>
      <c r="G136" s="17"/>
      <c r="H136" s="22"/>
      <c r="I136" s="17"/>
      <c r="J136" s="22"/>
      <c r="K136" s="17"/>
      <c r="L136" s="16"/>
      <c r="M136" s="17"/>
      <c r="N136" s="16"/>
      <c r="O136" s="51"/>
      <c r="P136" s="28"/>
      <c r="Q136" s="43"/>
      <c r="R136" s="5"/>
    </row>
    <row r="137" spans="1:18" x14ac:dyDescent="0.2">
      <c r="A137" s="6"/>
      <c r="B137" s="6" t="s">
        <v>104</v>
      </c>
      <c r="C137" s="34"/>
      <c r="D137" s="15">
        <v>5518.25</v>
      </c>
      <c r="E137" s="18"/>
      <c r="F137" s="15">
        <v>9927.44</v>
      </c>
      <c r="G137" s="18"/>
      <c r="H137" s="21">
        <v>1497.98</v>
      </c>
      <c r="I137" s="18"/>
      <c r="J137" s="21">
        <v>10295.25</v>
      </c>
      <c r="K137" s="18"/>
      <c r="L137" s="15">
        <v>3695.66</v>
      </c>
      <c r="M137" s="18"/>
      <c r="N137" s="15">
        <v>20000</v>
      </c>
      <c r="O137" s="51"/>
      <c r="P137" s="27">
        <v>26200</v>
      </c>
    </row>
    <row r="138" spans="1:18" x14ac:dyDescent="0.2">
      <c r="A138" s="6"/>
      <c r="B138" s="6" t="s">
        <v>105</v>
      </c>
      <c r="C138" s="34"/>
      <c r="D138" s="15">
        <v>55.81</v>
      </c>
      <c r="E138" s="18"/>
      <c r="F138" s="15">
        <v>0</v>
      </c>
      <c r="G138" s="18"/>
      <c r="H138" s="21">
        <v>0</v>
      </c>
      <c r="I138" s="18"/>
      <c r="J138" s="21">
        <v>359.55</v>
      </c>
      <c r="K138" s="18"/>
      <c r="L138" s="15">
        <v>0</v>
      </c>
      <c r="M138" s="18"/>
      <c r="N138" s="15">
        <v>0</v>
      </c>
      <c r="O138" s="51"/>
      <c r="P138" s="27">
        <v>2100</v>
      </c>
    </row>
    <row r="139" spans="1:18" x14ac:dyDescent="0.2">
      <c r="A139" s="6"/>
      <c r="B139" s="6" t="s">
        <v>106</v>
      </c>
      <c r="C139" s="34"/>
      <c r="D139" s="15">
        <v>3820.98</v>
      </c>
      <c r="E139" s="18"/>
      <c r="F139" s="15">
        <v>1602.63</v>
      </c>
      <c r="G139" s="18"/>
      <c r="H139" s="21">
        <v>394.82</v>
      </c>
      <c r="I139" s="18"/>
      <c r="J139" s="21">
        <v>8138.56</v>
      </c>
      <c r="K139" s="18"/>
      <c r="L139" s="15">
        <v>1413.56</v>
      </c>
      <c r="M139" s="18"/>
      <c r="N139" s="15">
        <v>8000</v>
      </c>
      <c r="O139" s="51"/>
      <c r="P139" s="27">
        <v>5000</v>
      </c>
    </row>
    <row r="140" spans="1:18" x14ac:dyDescent="0.2">
      <c r="A140" s="6"/>
      <c r="B140" s="6" t="s">
        <v>107</v>
      </c>
      <c r="C140" s="34"/>
      <c r="D140" s="15">
        <v>4274.7299999999996</v>
      </c>
      <c r="E140" s="18"/>
      <c r="F140" s="15">
        <v>720</v>
      </c>
      <c r="G140" s="18"/>
      <c r="H140" s="21">
        <v>680</v>
      </c>
      <c r="I140" s="18"/>
      <c r="J140" s="21">
        <v>120.11</v>
      </c>
      <c r="K140" s="18"/>
      <c r="L140" s="15">
        <v>0</v>
      </c>
      <c r="M140" s="18"/>
      <c r="N140" s="15">
        <v>1000</v>
      </c>
      <c r="O140" s="51"/>
      <c r="P140" s="27">
        <v>2000</v>
      </c>
    </row>
    <row r="141" spans="1:18" x14ac:dyDescent="0.2">
      <c r="A141" s="6"/>
      <c r="B141" s="6" t="s">
        <v>108</v>
      </c>
      <c r="C141" s="34"/>
      <c r="D141" s="15">
        <v>953</v>
      </c>
      <c r="E141" s="18"/>
      <c r="F141" s="15">
        <v>1220.45</v>
      </c>
      <c r="G141" s="18"/>
      <c r="H141" s="21">
        <v>222.4</v>
      </c>
      <c r="I141" s="18"/>
      <c r="J141" s="21">
        <v>1095.95</v>
      </c>
      <c r="K141" s="18"/>
      <c r="L141" s="15">
        <v>984</v>
      </c>
      <c r="M141" s="18"/>
      <c r="N141" s="15">
        <v>2500</v>
      </c>
      <c r="O141" s="51"/>
      <c r="P141" s="27">
        <v>2500</v>
      </c>
    </row>
    <row r="142" spans="1:18" x14ac:dyDescent="0.2">
      <c r="A142" s="6"/>
      <c r="B142" s="6" t="s">
        <v>109</v>
      </c>
      <c r="C142" s="34"/>
      <c r="D142" s="15">
        <v>562.91999999999996</v>
      </c>
      <c r="E142" s="18"/>
      <c r="F142" s="15">
        <v>344.79</v>
      </c>
      <c r="G142" s="18"/>
      <c r="H142" s="21">
        <v>47.65</v>
      </c>
      <c r="I142" s="18"/>
      <c r="J142" s="21">
        <v>350.22</v>
      </c>
      <c r="K142" s="18"/>
      <c r="L142" s="15">
        <v>51.6</v>
      </c>
      <c r="M142" s="18"/>
      <c r="N142" s="15">
        <v>700</v>
      </c>
      <c r="O142" s="51"/>
      <c r="P142" s="27">
        <v>700</v>
      </c>
    </row>
    <row r="143" spans="1:18" x14ac:dyDescent="0.2">
      <c r="A143" s="6"/>
      <c r="B143" s="6" t="s">
        <v>110</v>
      </c>
      <c r="C143" s="34"/>
      <c r="D143" s="15">
        <v>11.5</v>
      </c>
      <c r="E143" s="18"/>
      <c r="F143" s="15">
        <v>0</v>
      </c>
      <c r="G143" s="18"/>
      <c r="H143" s="21">
        <v>0</v>
      </c>
      <c r="I143" s="18"/>
      <c r="J143" s="21">
        <v>0</v>
      </c>
      <c r="K143" s="18"/>
      <c r="L143" s="15">
        <v>0</v>
      </c>
      <c r="M143" s="18"/>
      <c r="N143" s="15">
        <v>150</v>
      </c>
      <c r="O143" s="51"/>
      <c r="P143" s="27">
        <v>0</v>
      </c>
    </row>
    <row r="144" spans="1:18" x14ac:dyDescent="0.2">
      <c r="A144" s="6"/>
      <c r="B144" s="6" t="s">
        <v>111</v>
      </c>
      <c r="C144" s="34"/>
      <c r="D144" s="15">
        <v>31.75</v>
      </c>
      <c r="E144" s="18"/>
      <c r="F144" s="15">
        <v>0</v>
      </c>
      <c r="G144" s="18"/>
      <c r="H144" s="21">
        <v>69.989999999999995</v>
      </c>
      <c r="I144" s="18"/>
      <c r="J144" s="21">
        <v>0</v>
      </c>
      <c r="K144" s="18"/>
      <c r="L144" s="15">
        <v>0</v>
      </c>
      <c r="M144" s="18"/>
      <c r="N144" s="15">
        <v>400</v>
      </c>
      <c r="O144" s="51"/>
      <c r="P144" s="27">
        <v>0</v>
      </c>
    </row>
    <row r="145" spans="1:18" x14ac:dyDescent="0.2">
      <c r="A145" s="6"/>
      <c r="B145" s="6" t="s">
        <v>112</v>
      </c>
      <c r="C145" s="34"/>
      <c r="D145" s="46">
        <v>0</v>
      </c>
      <c r="E145" s="49"/>
      <c r="F145" s="46">
        <v>5407.34</v>
      </c>
      <c r="G145" s="49"/>
      <c r="H145" s="47">
        <v>0</v>
      </c>
      <c r="I145" s="49"/>
      <c r="J145" s="47">
        <v>0</v>
      </c>
      <c r="K145" s="49"/>
      <c r="L145" s="46">
        <v>0</v>
      </c>
      <c r="M145" s="49"/>
      <c r="N145" s="46">
        <v>250</v>
      </c>
      <c r="O145" s="51"/>
      <c r="P145" s="59">
        <v>0</v>
      </c>
    </row>
    <row r="146" spans="1:18" x14ac:dyDescent="0.2">
      <c r="A146" s="6"/>
      <c r="B146" s="6" t="s">
        <v>191</v>
      </c>
      <c r="C146" s="34"/>
      <c r="D146" s="54">
        <v>0</v>
      </c>
      <c r="E146" s="49"/>
      <c r="F146" s="54">
        <v>0</v>
      </c>
      <c r="G146" s="49"/>
      <c r="H146" s="55">
        <v>0</v>
      </c>
      <c r="I146" s="49"/>
      <c r="J146" s="55">
        <v>0</v>
      </c>
      <c r="K146" s="49"/>
      <c r="L146" s="54">
        <v>0</v>
      </c>
      <c r="M146" s="49"/>
      <c r="N146" s="54">
        <v>0</v>
      </c>
      <c r="O146" s="51"/>
      <c r="P146" s="56">
        <v>0</v>
      </c>
    </row>
    <row r="147" spans="1:18" x14ac:dyDescent="0.2">
      <c r="A147" s="7" t="s">
        <v>113</v>
      </c>
      <c r="B147" s="7"/>
      <c r="C147" s="35"/>
      <c r="D147" s="17">
        <f>SUM(D137:D146)</f>
        <v>15228.94</v>
      </c>
      <c r="E147" s="17"/>
      <c r="F147" s="17">
        <f>SUM(F137:F146)</f>
        <v>19222.650000000001</v>
      </c>
      <c r="G147" s="17"/>
      <c r="H147" s="17">
        <f>SUM(H137:H146)</f>
        <v>2912.84</v>
      </c>
      <c r="I147" s="17"/>
      <c r="J147" s="17">
        <f>SUM(J137:J146)</f>
        <v>20359.640000000003</v>
      </c>
      <c r="K147" s="17"/>
      <c r="L147" s="17">
        <f>SUM(L137:L146)</f>
        <v>6144.82</v>
      </c>
      <c r="M147" s="17"/>
      <c r="N147" s="17">
        <f>SUM(N137:N146)</f>
        <v>33000</v>
      </c>
      <c r="O147" s="51"/>
      <c r="P147" s="31">
        <f>SUM(P137:P146)</f>
        <v>38500</v>
      </c>
      <c r="Q147" s="43"/>
      <c r="R147" s="5"/>
    </row>
    <row r="148" spans="1:18" x14ac:dyDescent="0.2">
      <c r="A148" s="3" t="s">
        <v>114</v>
      </c>
      <c r="B148" s="3"/>
      <c r="C148" s="33"/>
      <c r="D148" s="16"/>
      <c r="E148" s="17"/>
      <c r="F148" s="16"/>
      <c r="G148" s="17"/>
      <c r="H148" s="22"/>
      <c r="I148" s="17"/>
      <c r="J148" s="22"/>
      <c r="K148" s="17"/>
      <c r="L148" s="16"/>
      <c r="M148" s="17"/>
      <c r="N148" s="16"/>
      <c r="O148" s="51"/>
      <c r="P148" s="28"/>
      <c r="Q148" s="43"/>
      <c r="R148" s="5"/>
    </row>
    <row r="149" spans="1:18" x14ac:dyDescent="0.2">
      <c r="A149" s="6"/>
      <c r="B149" s="6" t="s">
        <v>215</v>
      </c>
      <c r="C149" s="34"/>
      <c r="D149" s="15">
        <v>0</v>
      </c>
      <c r="E149" s="18"/>
      <c r="F149" s="15">
        <v>0</v>
      </c>
      <c r="G149" s="18"/>
      <c r="H149" s="21">
        <v>2134.9899999999998</v>
      </c>
      <c r="I149" s="18"/>
      <c r="J149" s="21">
        <v>5546.25</v>
      </c>
      <c r="K149" s="18"/>
      <c r="L149" s="15">
        <v>0</v>
      </c>
      <c r="M149" s="18"/>
      <c r="N149" s="15">
        <v>0</v>
      </c>
      <c r="O149" s="51"/>
      <c r="P149" s="27">
        <v>0</v>
      </c>
    </row>
    <row r="150" spans="1:18" x14ac:dyDescent="0.2">
      <c r="A150" s="6"/>
      <c r="B150" s="6" t="s">
        <v>216</v>
      </c>
      <c r="C150" s="34"/>
      <c r="D150" s="15">
        <v>0</v>
      </c>
      <c r="E150" s="18"/>
      <c r="F150" s="15">
        <v>0</v>
      </c>
      <c r="G150" s="18"/>
      <c r="H150" s="21">
        <v>168.61</v>
      </c>
      <c r="I150" s="18"/>
      <c r="J150" s="21">
        <v>434.54</v>
      </c>
      <c r="K150" s="18"/>
      <c r="L150" s="15">
        <v>0</v>
      </c>
      <c r="M150" s="18"/>
      <c r="N150" s="15">
        <v>0</v>
      </c>
      <c r="O150" s="51"/>
      <c r="P150" s="27">
        <v>0</v>
      </c>
    </row>
    <row r="151" spans="1:18" x14ac:dyDescent="0.2">
      <c r="A151" s="6"/>
      <c r="B151" s="6" t="s">
        <v>115</v>
      </c>
      <c r="C151" s="34"/>
      <c r="D151" s="15">
        <v>633.52</v>
      </c>
      <c r="E151" s="18"/>
      <c r="F151" s="15">
        <v>4857.88</v>
      </c>
      <c r="G151" s="18"/>
      <c r="H151" s="21">
        <v>1129.54</v>
      </c>
      <c r="I151" s="18"/>
      <c r="J151" s="21">
        <v>285.33999999999997</v>
      </c>
      <c r="K151" s="18"/>
      <c r="L151" s="15">
        <v>1099.56</v>
      </c>
      <c r="M151" s="18"/>
      <c r="N151" s="15">
        <v>2000</v>
      </c>
      <c r="O151" s="51"/>
      <c r="P151" s="27">
        <v>2000</v>
      </c>
    </row>
    <row r="152" spans="1:18" x14ac:dyDescent="0.2">
      <c r="A152" s="6"/>
      <c r="B152" s="6" t="s">
        <v>116</v>
      </c>
      <c r="C152" s="34"/>
      <c r="D152" s="15"/>
      <c r="E152" s="18"/>
      <c r="F152" s="15"/>
      <c r="G152" s="18"/>
      <c r="I152" s="18"/>
      <c r="K152" s="18"/>
      <c r="L152" s="15">
        <v>0</v>
      </c>
      <c r="M152" s="18"/>
      <c r="N152" s="15">
        <v>0</v>
      </c>
      <c r="O152" s="51"/>
      <c r="P152" s="27">
        <v>0</v>
      </c>
    </row>
    <row r="153" spans="1:18" x14ac:dyDescent="0.2">
      <c r="A153" s="6"/>
      <c r="B153" s="6"/>
      <c r="C153" s="34" t="s">
        <v>117</v>
      </c>
      <c r="D153" s="15">
        <v>156.25</v>
      </c>
      <c r="E153" s="18"/>
      <c r="F153" s="15">
        <v>60</v>
      </c>
      <c r="G153" s="18"/>
      <c r="H153" s="21">
        <v>0</v>
      </c>
      <c r="I153" s="18"/>
      <c r="J153" s="21">
        <v>0</v>
      </c>
      <c r="K153" s="18"/>
      <c r="L153" s="15">
        <v>0</v>
      </c>
      <c r="M153" s="18"/>
      <c r="N153" s="15">
        <v>600</v>
      </c>
      <c r="O153" s="51"/>
      <c r="P153" s="27">
        <v>200</v>
      </c>
    </row>
    <row r="154" spans="1:18" x14ac:dyDescent="0.2">
      <c r="A154" s="6"/>
      <c r="B154" s="6"/>
      <c r="C154" s="34" t="s">
        <v>118</v>
      </c>
      <c r="D154" s="46">
        <v>600</v>
      </c>
      <c r="E154" s="49"/>
      <c r="F154" s="46">
        <v>315</v>
      </c>
      <c r="G154" s="49"/>
      <c r="H154" s="47">
        <v>1395</v>
      </c>
      <c r="I154" s="49"/>
      <c r="J154" s="47">
        <v>635</v>
      </c>
      <c r="K154" s="49"/>
      <c r="L154" s="46">
        <v>0</v>
      </c>
      <c r="M154" s="49"/>
      <c r="N154" s="46">
        <v>1500</v>
      </c>
      <c r="O154" s="51"/>
      <c r="P154" s="59">
        <v>1500</v>
      </c>
    </row>
    <row r="155" spans="1:18" x14ac:dyDescent="0.2">
      <c r="A155" s="6"/>
      <c r="B155" s="6" t="s">
        <v>214</v>
      </c>
      <c r="C155" s="34"/>
      <c r="D155" s="54">
        <v>0</v>
      </c>
      <c r="E155" s="49"/>
      <c r="F155" s="54">
        <v>0</v>
      </c>
      <c r="G155" s="49"/>
      <c r="H155" s="55">
        <v>49.5</v>
      </c>
      <c r="I155" s="49"/>
      <c r="J155" s="55">
        <v>78.17</v>
      </c>
      <c r="K155" s="49"/>
      <c r="L155" s="54">
        <v>0</v>
      </c>
      <c r="M155" s="49"/>
      <c r="N155" s="54">
        <v>0</v>
      </c>
      <c r="O155" s="51"/>
      <c r="P155" s="56">
        <v>0</v>
      </c>
    </row>
    <row r="156" spans="1:18" s="5" customFormat="1" x14ac:dyDescent="0.2">
      <c r="A156" s="3"/>
      <c r="B156" s="76" t="s">
        <v>119</v>
      </c>
      <c r="C156" s="77"/>
      <c r="D156" s="78">
        <f>SUM(D153:D155)</f>
        <v>756.25</v>
      </c>
      <c r="E156" s="17"/>
      <c r="F156" s="78">
        <f>SUM(F153:F155)</f>
        <v>375</v>
      </c>
      <c r="G156" s="17"/>
      <c r="H156" s="78">
        <f>SUM(H153:H155)</f>
        <v>1444.5</v>
      </c>
      <c r="I156" s="17"/>
      <c r="J156" s="78">
        <f>SUM(J153:J155)</f>
        <v>713.17</v>
      </c>
      <c r="K156" s="17"/>
      <c r="L156" s="78">
        <f t="shared" ref="L156:P156" si="2">SUM(L153:L154)</f>
        <v>0</v>
      </c>
      <c r="M156" s="17"/>
      <c r="N156" s="78">
        <f t="shared" si="2"/>
        <v>2100</v>
      </c>
      <c r="O156" s="51"/>
      <c r="P156" s="31">
        <f t="shared" si="2"/>
        <v>1700</v>
      </c>
      <c r="Q156" s="44"/>
    </row>
    <row r="157" spans="1:18" x14ac:dyDescent="0.2">
      <c r="A157" s="6"/>
      <c r="B157" s="6" t="s">
        <v>120</v>
      </c>
      <c r="C157" s="34"/>
      <c r="D157" s="15">
        <v>7403</v>
      </c>
      <c r="E157" s="18"/>
      <c r="F157" s="15">
        <v>9610.5</v>
      </c>
      <c r="G157" s="18"/>
      <c r="H157" s="21">
        <v>8632</v>
      </c>
      <c r="I157" s="18"/>
      <c r="J157" s="21">
        <v>8748.84</v>
      </c>
      <c r="K157" s="18"/>
      <c r="L157" s="15">
        <v>0</v>
      </c>
      <c r="M157" s="18"/>
      <c r="N157" s="15">
        <v>10000</v>
      </c>
      <c r="O157" s="51"/>
      <c r="P157" s="27">
        <v>11000</v>
      </c>
    </row>
    <row r="158" spans="1:18" x14ac:dyDescent="0.2">
      <c r="A158" s="6"/>
      <c r="B158" s="6" t="s">
        <v>121</v>
      </c>
      <c r="C158" s="34"/>
      <c r="D158" s="15">
        <v>896.44</v>
      </c>
      <c r="E158" s="18"/>
      <c r="F158" s="15">
        <v>3527.35</v>
      </c>
      <c r="G158" s="18"/>
      <c r="H158" s="21">
        <v>1326.3</v>
      </c>
      <c r="I158" s="18"/>
      <c r="J158" s="21">
        <v>1327.68</v>
      </c>
      <c r="K158" s="18"/>
      <c r="L158" s="15">
        <v>997.3</v>
      </c>
      <c r="M158" s="18"/>
      <c r="N158" s="15">
        <v>1500</v>
      </c>
      <c r="O158" s="51"/>
      <c r="P158" s="27">
        <v>1500</v>
      </c>
    </row>
    <row r="159" spans="1:18" x14ac:dyDescent="0.2">
      <c r="A159" s="6"/>
      <c r="B159" s="6" t="s">
        <v>122</v>
      </c>
      <c r="C159" s="34"/>
      <c r="D159" s="15">
        <v>1065.45</v>
      </c>
      <c r="E159" s="18"/>
      <c r="F159" s="15">
        <v>910</v>
      </c>
      <c r="G159" s="18"/>
      <c r="H159" s="21">
        <v>770</v>
      </c>
      <c r="I159" s="18"/>
      <c r="J159" s="21">
        <v>840</v>
      </c>
      <c r="K159" s="18"/>
      <c r="L159" s="15">
        <v>1080</v>
      </c>
      <c r="M159" s="18"/>
      <c r="N159" s="15">
        <v>1200</v>
      </c>
      <c r="O159" s="51"/>
      <c r="P159" s="27">
        <v>1200</v>
      </c>
    </row>
    <row r="160" spans="1:18" x14ac:dyDescent="0.2">
      <c r="A160" s="6"/>
      <c r="B160" s="6" t="s">
        <v>123</v>
      </c>
      <c r="C160" s="34"/>
      <c r="D160" s="15">
        <v>6355</v>
      </c>
      <c r="E160" s="18"/>
      <c r="F160" s="15">
        <v>4070</v>
      </c>
      <c r="G160" s="18"/>
      <c r="H160" s="21">
        <v>8665</v>
      </c>
      <c r="I160" s="18"/>
      <c r="J160" s="21">
        <v>10003.200000000001</v>
      </c>
      <c r="K160" s="18"/>
      <c r="L160" s="15">
        <v>11892.5</v>
      </c>
      <c r="M160" s="18"/>
      <c r="N160" s="15">
        <v>11000</v>
      </c>
      <c r="O160" s="51"/>
      <c r="P160" s="27">
        <v>15000</v>
      </c>
    </row>
    <row r="161" spans="1:18" x14ac:dyDescent="0.2">
      <c r="A161" s="6"/>
      <c r="B161" s="6" t="s">
        <v>124</v>
      </c>
      <c r="C161" s="34"/>
      <c r="D161" s="15">
        <v>1075.6300000000001</v>
      </c>
      <c r="E161" s="18"/>
      <c r="F161" s="15">
        <v>1045.0899999999999</v>
      </c>
      <c r="G161" s="18"/>
      <c r="H161" s="21">
        <v>1070.05</v>
      </c>
      <c r="I161" s="18"/>
      <c r="J161" s="21">
        <v>1221.1300000000001</v>
      </c>
      <c r="K161" s="18"/>
      <c r="L161" s="15">
        <v>1260.55</v>
      </c>
      <c r="M161" s="18"/>
      <c r="N161" s="15">
        <v>1500</v>
      </c>
      <c r="O161" s="51"/>
      <c r="P161" s="27">
        <v>1600</v>
      </c>
    </row>
    <row r="162" spans="1:18" x14ac:dyDescent="0.2">
      <c r="A162" s="6"/>
      <c r="B162" s="6" t="s">
        <v>125</v>
      </c>
      <c r="C162" s="34"/>
      <c r="D162" s="15">
        <v>654</v>
      </c>
      <c r="E162" s="18"/>
      <c r="F162" s="15">
        <v>735.86</v>
      </c>
      <c r="G162" s="18"/>
      <c r="H162" s="21">
        <v>824.47</v>
      </c>
      <c r="I162" s="18"/>
      <c r="J162" s="21">
        <v>1248.71</v>
      </c>
      <c r="K162" s="18"/>
      <c r="L162" s="15">
        <v>954.82</v>
      </c>
      <c r="M162" s="18"/>
      <c r="N162" s="15">
        <v>1250</v>
      </c>
      <c r="O162" s="51"/>
      <c r="P162" s="27">
        <v>1500</v>
      </c>
    </row>
    <row r="163" spans="1:18" x14ac:dyDescent="0.2">
      <c r="A163" s="6"/>
      <c r="B163" s="6" t="s">
        <v>126</v>
      </c>
      <c r="C163" s="34"/>
      <c r="D163" s="15">
        <v>6520</v>
      </c>
      <c r="E163" s="18"/>
      <c r="F163" s="15">
        <v>19358.84</v>
      </c>
      <c r="G163" s="18"/>
      <c r="H163" s="21">
        <v>13887.49</v>
      </c>
      <c r="I163" s="18"/>
      <c r="J163" s="21">
        <v>6077.1</v>
      </c>
      <c r="K163" s="18"/>
      <c r="L163" s="15">
        <v>5375.16</v>
      </c>
      <c r="M163" s="18"/>
      <c r="N163" s="15">
        <v>17450</v>
      </c>
      <c r="O163" s="51"/>
      <c r="P163" s="27">
        <v>34500</v>
      </c>
    </row>
    <row r="164" spans="1:18" x14ac:dyDescent="0.2">
      <c r="A164" s="6"/>
      <c r="B164" s="6" t="s">
        <v>127</v>
      </c>
      <c r="C164" s="34"/>
      <c r="D164" s="46">
        <v>0</v>
      </c>
      <c r="E164" s="49"/>
      <c r="F164" s="46">
        <v>1977.75</v>
      </c>
      <c r="G164" s="49"/>
      <c r="H164" s="47">
        <v>0</v>
      </c>
      <c r="I164" s="49"/>
      <c r="J164" s="47">
        <v>0</v>
      </c>
      <c r="K164" s="49"/>
      <c r="L164" s="46">
        <v>0</v>
      </c>
      <c r="M164" s="49"/>
      <c r="N164" s="46">
        <v>2000</v>
      </c>
      <c r="O164" s="51"/>
      <c r="P164" s="59">
        <v>0</v>
      </c>
    </row>
    <row r="165" spans="1:18" x14ac:dyDescent="0.2">
      <c r="A165" s="6"/>
      <c r="B165" s="6" t="s">
        <v>192</v>
      </c>
      <c r="C165" s="34"/>
      <c r="D165" s="46">
        <v>0</v>
      </c>
      <c r="E165" s="49"/>
      <c r="F165" s="46">
        <v>0</v>
      </c>
      <c r="G165" s="49"/>
      <c r="H165" s="47">
        <v>0</v>
      </c>
      <c r="I165" s="49"/>
      <c r="J165" s="47">
        <v>0</v>
      </c>
      <c r="K165" s="49"/>
      <c r="L165" s="54">
        <v>0</v>
      </c>
      <c r="M165" s="49"/>
      <c r="N165" s="54">
        <v>0</v>
      </c>
      <c r="O165" s="51"/>
      <c r="P165" s="56">
        <v>0</v>
      </c>
    </row>
    <row r="166" spans="1:18" x14ac:dyDescent="0.2">
      <c r="A166" s="8" t="s">
        <v>128</v>
      </c>
      <c r="B166" s="8"/>
      <c r="C166" s="36"/>
      <c r="D166" s="19">
        <f>SUM(D157:D165)+D156+D151</f>
        <v>25359.29</v>
      </c>
      <c r="E166" s="17"/>
      <c r="F166" s="19">
        <f>SUM(F157:F165)+F156+F151</f>
        <v>46468.27</v>
      </c>
      <c r="G166" s="17"/>
      <c r="H166" s="19">
        <f>SUM(H157:H165)+H156+H151+H150+H149</f>
        <v>40052.949999999997</v>
      </c>
      <c r="I166" s="17"/>
      <c r="J166" s="19">
        <f>SUM(J157:J165)+J156+J151+J150+J149</f>
        <v>36445.960000000006</v>
      </c>
      <c r="K166" s="17"/>
      <c r="L166" s="19">
        <f>SUM(L157:L165)+L156+L151</f>
        <v>22659.89</v>
      </c>
      <c r="M166" s="17"/>
      <c r="N166" s="19">
        <f>SUM(N157:N165)+N156+N151</f>
        <v>50000</v>
      </c>
      <c r="O166" s="51"/>
      <c r="P166" s="31">
        <f>SUM(P157:P165)+P156+P151</f>
        <v>70000</v>
      </c>
      <c r="Q166" s="44"/>
      <c r="R166" s="5"/>
    </row>
    <row r="167" spans="1:18" x14ac:dyDescent="0.2">
      <c r="A167" s="3" t="s">
        <v>129</v>
      </c>
      <c r="B167" s="3"/>
      <c r="C167" s="33"/>
      <c r="D167" s="16"/>
      <c r="E167" s="17"/>
      <c r="F167" s="16"/>
      <c r="G167" s="17"/>
      <c r="H167" s="22"/>
      <c r="I167" s="17"/>
      <c r="J167" s="22"/>
      <c r="K167" s="17"/>
      <c r="L167" s="16"/>
      <c r="M167" s="17"/>
      <c r="N167" s="16"/>
      <c r="O167" s="51"/>
      <c r="P167" s="28"/>
      <c r="Q167" s="43"/>
      <c r="R167" s="5"/>
    </row>
    <row r="168" spans="1:18" x14ac:dyDescent="0.2">
      <c r="A168" s="6"/>
      <c r="B168" s="6" t="s">
        <v>130</v>
      </c>
      <c r="C168" s="34"/>
      <c r="D168" s="15">
        <v>3311.31</v>
      </c>
      <c r="E168" s="18"/>
      <c r="F168" s="15">
        <v>4967.51</v>
      </c>
      <c r="G168" s="18"/>
      <c r="H168" s="21">
        <v>2914.89</v>
      </c>
      <c r="I168" s="18"/>
      <c r="J168" s="21">
        <v>8928.76</v>
      </c>
      <c r="K168" s="18"/>
      <c r="L168" s="15">
        <v>3610</v>
      </c>
      <c r="M168" s="18"/>
      <c r="N168" s="15">
        <v>10000</v>
      </c>
      <c r="O168" s="51"/>
      <c r="P168" s="27">
        <v>25000</v>
      </c>
    </row>
    <row r="169" spans="1:18" x14ac:dyDescent="0.2">
      <c r="A169" s="6"/>
      <c r="B169" s="6" t="s">
        <v>131</v>
      </c>
      <c r="C169" s="34"/>
      <c r="D169" s="15">
        <v>0</v>
      </c>
      <c r="E169" s="18"/>
      <c r="F169" s="15">
        <v>8800.7199999999993</v>
      </c>
      <c r="G169" s="18"/>
      <c r="H169" s="21">
        <v>0</v>
      </c>
      <c r="I169" s="18"/>
      <c r="J169" s="21">
        <v>379.5</v>
      </c>
      <c r="K169" s="18"/>
      <c r="L169" s="15">
        <v>0</v>
      </c>
      <c r="M169" s="18"/>
      <c r="N169" s="15">
        <v>1000</v>
      </c>
      <c r="O169" s="51"/>
      <c r="P169" s="27">
        <v>5000</v>
      </c>
    </row>
    <row r="170" spans="1:18" x14ac:dyDescent="0.2">
      <c r="A170" s="6"/>
      <c r="B170" s="6" t="s">
        <v>132</v>
      </c>
      <c r="C170" s="34"/>
      <c r="D170" s="46">
        <v>4641.8500000000004</v>
      </c>
      <c r="E170" s="49"/>
      <c r="F170" s="46">
        <v>0</v>
      </c>
      <c r="G170" s="49"/>
      <c r="H170" s="47">
        <v>1669</v>
      </c>
      <c r="I170" s="49"/>
      <c r="J170" s="47">
        <v>728</v>
      </c>
      <c r="K170" s="49"/>
      <c r="L170" s="46">
        <v>357</v>
      </c>
      <c r="M170" s="49"/>
      <c r="N170" s="46">
        <v>9000</v>
      </c>
      <c r="O170" s="51"/>
      <c r="P170" s="59">
        <v>15000</v>
      </c>
    </row>
    <row r="171" spans="1:18" x14ac:dyDescent="0.2">
      <c r="A171" s="6"/>
      <c r="B171" s="6" t="s">
        <v>193</v>
      </c>
      <c r="C171" s="34"/>
      <c r="D171" s="54">
        <v>0</v>
      </c>
      <c r="E171" s="49"/>
      <c r="F171" s="54">
        <v>0</v>
      </c>
      <c r="G171" s="49"/>
      <c r="H171" s="55">
        <v>0</v>
      </c>
      <c r="I171" s="49"/>
      <c r="J171" s="55">
        <v>0</v>
      </c>
      <c r="K171" s="49"/>
      <c r="L171" s="54">
        <v>0</v>
      </c>
      <c r="M171" s="49"/>
      <c r="N171" s="54">
        <v>0</v>
      </c>
      <c r="O171" s="51"/>
      <c r="P171" s="56">
        <v>0</v>
      </c>
    </row>
    <row r="172" spans="1:18" x14ac:dyDescent="0.2">
      <c r="A172" s="7" t="s">
        <v>133</v>
      </c>
      <c r="B172" s="7"/>
      <c r="C172" s="35"/>
      <c r="D172" s="17">
        <f>SUM(D168:D171)</f>
        <v>7953.16</v>
      </c>
      <c r="E172" s="17"/>
      <c r="F172" s="17">
        <f>SUM(F168:F171)</f>
        <v>13768.23</v>
      </c>
      <c r="G172" s="17"/>
      <c r="H172" s="17">
        <f>SUM(H168:H171)</f>
        <v>4583.8899999999994</v>
      </c>
      <c r="I172" s="17"/>
      <c r="J172" s="17">
        <f>SUM(J168:J171)</f>
        <v>10036.26</v>
      </c>
      <c r="K172" s="17"/>
      <c r="L172" s="17">
        <f>SUM(L168:L171)</f>
        <v>3967</v>
      </c>
      <c r="M172" s="17"/>
      <c r="N172" s="17">
        <f>SUM(N168:N171)</f>
        <v>20000</v>
      </c>
      <c r="O172" s="51"/>
      <c r="P172" s="31">
        <f>SUM(P168:P171)</f>
        <v>45000</v>
      </c>
      <c r="Q172" s="44"/>
      <c r="R172" s="5"/>
    </row>
    <row r="173" spans="1:18" x14ac:dyDescent="0.2">
      <c r="A173" s="3" t="s">
        <v>217</v>
      </c>
      <c r="B173" s="3"/>
      <c r="C173" s="33"/>
      <c r="D173" s="16"/>
      <c r="E173" s="17"/>
      <c r="F173" s="16"/>
      <c r="G173" s="17"/>
      <c r="H173" s="22"/>
      <c r="I173" s="17"/>
      <c r="J173" s="22"/>
      <c r="K173" s="17"/>
      <c r="L173" s="16"/>
      <c r="M173" s="17"/>
      <c r="N173" s="16"/>
      <c r="O173" s="51"/>
      <c r="P173" s="28"/>
      <c r="Q173" s="43"/>
      <c r="R173" s="5"/>
    </row>
    <row r="174" spans="1:18" x14ac:dyDescent="0.2">
      <c r="A174" s="6"/>
      <c r="B174" s="6" t="s">
        <v>218</v>
      </c>
      <c r="C174" s="34"/>
      <c r="D174" s="15"/>
      <c r="E174" s="18"/>
      <c r="F174" s="15"/>
      <c r="G174" s="18"/>
      <c r="I174" s="18"/>
      <c r="K174" s="18"/>
      <c r="L174" s="15"/>
      <c r="M174" s="18"/>
      <c r="N174" s="15"/>
      <c r="O174" s="51"/>
      <c r="P174" s="27"/>
    </row>
    <row r="175" spans="1:18" x14ac:dyDescent="0.2">
      <c r="A175" s="6"/>
      <c r="B175" s="6"/>
      <c r="C175" s="34" t="s">
        <v>219</v>
      </c>
      <c r="D175" s="15">
        <v>1050</v>
      </c>
      <c r="E175" s="18"/>
      <c r="F175" s="15">
        <v>1467.5</v>
      </c>
      <c r="G175" s="18"/>
      <c r="H175" s="21">
        <v>1350</v>
      </c>
      <c r="I175" s="18"/>
      <c r="J175" s="21">
        <v>1350.68</v>
      </c>
      <c r="K175" s="18"/>
      <c r="L175" s="15">
        <v>785.62</v>
      </c>
      <c r="M175" s="18"/>
      <c r="N175" s="15">
        <v>3000</v>
      </c>
      <c r="O175" s="51"/>
      <c r="P175" s="27">
        <v>4400</v>
      </c>
    </row>
    <row r="176" spans="1:18" x14ac:dyDescent="0.2">
      <c r="A176" s="6"/>
      <c r="B176" s="6"/>
      <c r="C176" s="34" t="s">
        <v>220</v>
      </c>
      <c r="D176" s="15">
        <v>80.319999999999993</v>
      </c>
      <c r="E176" s="18"/>
      <c r="F176" s="15">
        <v>49.38</v>
      </c>
      <c r="G176" s="18"/>
      <c r="H176" s="21">
        <v>103.29</v>
      </c>
      <c r="I176" s="18"/>
      <c r="J176" s="21">
        <v>103.33</v>
      </c>
      <c r="K176" s="18"/>
      <c r="L176" s="15">
        <v>60.1</v>
      </c>
      <c r="M176" s="18"/>
      <c r="N176" s="15">
        <v>230</v>
      </c>
      <c r="O176" s="51"/>
      <c r="P176" s="27">
        <v>500</v>
      </c>
    </row>
    <row r="177" spans="1:18" x14ac:dyDescent="0.2">
      <c r="A177" s="6"/>
      <c r="B177" s="6"/>
      <c r="C177" s="34" t="s">
        <v>221</v>
      </c>
      <c r="D177" s="15">
        <v>18.010000000000002</v>
      </c>
      <c r="E177" s="18"/>
      <c r="F177" s="15">
        <v>127</v>
      </c>
      <c r="G177" s="18"/>
      <c r="H177" s="21">
        <v>0</v>
      </c>
      <c r="I177" s="18"/>
      <c r="J177" s="21">
        <v>19.37</v>
      </c>
      <c r="K177" s="18"/>
      <c r="L177" s="15">
        <v>0</v>
      </c>
      <c r="M177" s="18"/>
      <c r="N177" s="15">
        <v>20</v>
      </c>
      <c r="O177" s="51"/>
      <c r="P177" s="27">
        <v>50</v>
      </c>
    </row>
    <row r="178" spans="1:18" x14ac:dyDescent="0.2">
      <c r="A178" s="6"/>
      <c r="B178" s="6"/>
      <c r="C178" s="34" t="s">
        <v>222</v>
      </c>
      <c r="D178" s="15">
        <v>0</v>
      </c>
      <c r="E178" s="18"/>
      <c r="F178" s="15">
        <v>0</v>
      </c>
      <c r="G178" s="18"/>
      <c r="H178" s="21">
        <v>0</v>
      </c>
      <c r="I178" s="18"/>
      <c r="J178" s="21">
        <v>32.68</v>
      </c>
      <c r="K178" s="18"/>
      <c r="L178" s="15">
        <v>0</v>
      </c>
      <c r="M178" s="18"/>
      <c r="N178" s="15">
        <v>30</v>
      </c>
      <c r="O178" s="51"/>
      <c r="P178" s="27">
        <v>50</v>
      </c>
    </row>
    <row r="179" spans="1:18" x14ac:dyDescent="0.2">
      <c r="A179" s="6"/>
      <c r="B179" s="6"/>
      <c r="C179" s="34" t="s">
        <v>223</v>
      </c>
      <c r="D179" s="15">
        <v>0</v>
      </c>
      <c r="E179" s="18"/>
      <c r="F179" s="15">
        <v>0</v>
      </c>
      <c r="G179" s="18"/>
      <c r="H179" s="21">
        <v>0</v>
      </c>
      <c r="I179" s="18"/>
      <c r="J179" s="21">
        <v>0</v>
      </c>
      <c r="K179" s="18"/>
      <c r="L179" s="15">
        <v>0</v>
      </c>
      <c r="M179" s="18"/>
      <c r="N179" s="15">
        <v>0</v>
      </c>
      <c r="O179" s="51"/>
      <c r="P179" s="27">
        <v>0</v>
      </c>
    </row>
    <row r="180" spans="1:18" ht="12" customHeight="1" x14ac:dyDescent="0.2">
      <c r="A180" s="6"/>
      <c r="B180" s="6"/>
      <c r="C180" s="34" t="s">
        <v>134</v>
      </c>
      <c r="D180" s="15">
        <v>0</v>
      </c>
      <c r="E180" s="18"/>
      <c r="F180" s="15">
        <v>0</v>
      </c>
      <c r="G180" s="18"/>
      <c r="H180" s="21">
        <v>0</v>
      </c>
      <c r="I180" s="18"/>
      <c r="J180" s="21">
        <v>0</v>
      </c>
      <c r="K180" s="18"/>
      <c r="L180" s="15">
        <v>0</v>
      </c>
      <c r="M180" s="18"/>
      <c r="N180" s="15">
        <v>0</v>
      </c>
      <c r="O180" s="51"/>
      <c r="P180" s="27">
        <v>0</v>
      </c>
    </row>
    <row r="181" spans="1:18" x14ac:dyDescent="0.2">
      <c r="A181" s="6"/>
      <c r="B181" s="6"/>
      <c r="C181" s="34" t="s">
        <v>135</v>
      </c>
      <c r="D181" s="46">
        <v>0</v>
      </c>
      <c r="E181" s="49"/>
      <c r="F181" s="46">
        <v>0</v>
      </c>
      <c r="G181" s="49"/>
      <c r="H181" s="47">
        <v>0</v>
      </c>
      <c r="I181" s="49"/>
      <c r="J181" s="47">
        <v>0</v>
      </c>
      <c r="K181" s="49"/>
      <c r="L181" s="46">
        <v>0</v>
      </c>
      <c r="M181" s="49"/>
      <c r="N181" s="46">
        <v>0</v>
      </c>
      <c r="O181" s="51"/>
      <c r="P181" s="59">
        <v>0</v>
      </c>
    </row>
    <row r="182" spans="1:18" x14ac:dyDescent="0.2">
      <c r="A182" s="6"/>
      <c r="B182" s="6"/>
      <c r="C182" s="34" t="s">
        <v>224</v>
      </c>
      <c r="D182" s="54">
        <v>0</v>
      </c>
      <c r="E182" s="49"/>
      <c r="F182" s="54">
        <v>0</v>
      </c>
      <c r="G182" s="49"/>
      <c r="H182" s="55">
        <v>0</v>
      </c>
      <c r="I182" s="49"/>
      <c r="J182" s="55">
        <v>0</v>
      </c>
      <c r="K182" s="49"/>
      <c r="L182" s="54">
        <v>0</v>
      </c>
      <c r="M182" s="49"/>
      <c r="N182" s="54">
        <v>0</v>
      </c>
      <c r="O182" s="51"/>
      <c r="P182" s="56">
        <v>0</v>
      </c>
    </row>
    <row r="183" spans="1:18" s="5" customFormat="1" x14ac:dyDescent="0.2">
      <c r="A183" s="3"/>
      <c r="B183" s="7" t="s">
        <v>225</v>
      </c>
      <c r="C183" s="35"/>
      <c r="D183" s="48">
        <f>SUM(D175:D182)</f>
        <v>1148.33</v>
      </c>
      <c r="E183" s="48"/>
      <c r="F183" s="48">
        <f>SUM(F175:F182)</f>
        <v>1643.88</v>
      </c>
      <c r="G183" s="48"/>
      <c r="H183" s="48">
        <f>SUM(H175:H182)</f>
        <v>1453.29</v>
      </c>
      <c r="I183" s="48"/>
      <c r="J183" s="48">
        <f>SUM(J175:J182)</f>
        <v>1506.06</v>
      </c>
      <c r="K183" s="48"/>
      <c r="L183" s="48">
        <f>SUM(L175:L182)</f>
        <v>845.72</v>
      </c>
      <c r="M183" s="48"/>
      <c r="N183" s="48">
        <f>SUM(N175:N182)</f>
        <v>3280</v>
      </c>
      <c r="O183" s="51"/>
      <c r="P183" s="57">
        <f>SUM(P175:P182)</f>
        <v>5000</v>
      </c>
      <c r="Q183" s="44"/>
    </row>
    <row r="184" spans="1:18" x14ac:dyDescent="0.2">
      <c r="A184" s="3" t="s">
        <v>194</v>
      </c>
      <c r="B184" s="3"/>
      <c r="C184" s="33"/>
      <c r="D184" s="60"/>
      <c r="E184" s="48"/>
      <c r="F184" s="60"/>
      <c r="G184" s="48"/>
      <c r="H184" s="60"/>
      <c r="I184" s="48"/>
      <c r="J184" s="60"/>
      <c r="K184" s="48"/>
      <c r="L184" s="60"/>
      <c r="M184" s="48"/>
      <c r="N184" s="60"/>
      <c r="O184" s="51"/>
      <c r="P184" s="68"/>
      <c r="Q184" s="44"/>
      <c r="R184" s="5"/>
    </row>
    <row r="185" spans="1:18" x14ac:dyDescent="0.2">
      <c r="A185" s="3"/>
      <c r="B185" s="3" t="s">
        <v>195</v>
      </c>
      <c r="C185" s="33"/>
      <c r="D185" s="61">
        <v>0</v>
      </c>
      <c r="E185" s="48"/>
      <c r="F185" s="61">
        <v>0</v>
      </c>
      <c r="G185" s="48"/>
      <c r="H185" s="61">
        <v>0</v>
      </c>
      <c r="I185" s="48"/>
      <c r="J185" s="61">
        <v>0</v>
      </c>
      <c r="K185" s="48"/>
      <c r="L185" s="61">
        <v>101410.62</v>
      </c>
      <c r="M185" s="48"/>
      <c r="N185" s="61">
        <v>0</v>
      </c>
      <c r="O185" s="51"/>
      <c r="P185" s="69"/>
      <c r="Q185" s="44"/>
      <c r="R185" s="5"/>
    </row>
    <row r="186" spans="1:18" x14ac:dyDescent="0.2">
      <c r="A186" s="7" t="s">
        <v>196</v>
      </c>
      <c r="B186" s="7"/>
      <c r="C186" s="35"/>
      <c r="D186" s="17">
        <f>D185</f>
        <v>0</v>
      </c>
      <c r="E186" s="48"/>
      <c r="F186" s="17">
        <v>0</v>
      </c>
      <c r="G186" s="48"/>
      <c r="H186" s="17">
        <f>H185</f>
        <v>0</v>
      </c>
      <c r="I186" s="48"/>
      <c r="J186" s="17">
        <f>J185</f>
        <v>0</v>
      </c>
      <c r="K186" s="48"/>
      <c r="L186" s="17">
        <f>L185</f>
        <v>101410.62</v>
      </c>
      <c r="M186" s="48"/>
      <c r="N186" s="17">
        <f>N185</f>
        <v>0</v>
      </c>
      <c r="O186" s="51"/>
      <c r="P186" s="31">
        <f>P185</f>
        <v>0</v>
      </c>
      <c r="Q186" s="44"/>
      <c r="R186" s="5"/>
    </row>
    <row r="187" spans="1:18" x14ac:dyDescent="0.2">
      <c r="A187" s="3" t="s">
        <v>197</v>
      </c>
      <c r="B187" s="3"/>
      <c r="C187" s="33"/>
      <c r="D187" s="61"/>
      <c r="E187" s="48"/>
      <c r="F187" s="61"/>
      <c r="G187" s="48"/>
      <c r="H187" s="61">
        <v>0</v>
      </c>
      <c r="I187" s="48"/>
      <c r="J187" s="61">
        <v>0</v>
      </c>
      <c r="K187" s="48"/>
      <c r="L187" s="61">
        <v>0</v>
      </c>
      <c r="M187" s="48"/>
      <c r="N187" s="61">
        <v>102476.34</v>
      </c>
      <c r="O187" s="51"/>
      <c r="P187" s="69"/>
      <c r="Q187" s="44"/>
      <c r="R187" s="5"/>
    </row>
    <row r="188" spans="1:18" x14ac:dyDescent="0.2">
      <c r="A188" s="7" t="s">
        <v>198</v>
      </c>
      <c r="B188" s="7"/>
      <c r="C188" s="35"/>
      <c r="D188" s="48">
        <f>D187+D186+D183</f>
        <v>1148.33</v>
      </c>
      <c r="E188" s="17"/>
      <c r="F188" s="48">
        <f>F187+F186+F183</f>
        <v>1643.88</v>
      </c>
      <c r="G188" s="17"/>
      <c r="H188" s="48">
        <f>H187+H186+H183</f>
        <v>1453.29</v>
      </c>
      <c r="I188" s="17"/>
      <c r="J188" s="48">
        <f>J187+J186+J183</f>
        <v>1506.06</v>
      </c>
      <c r="K188" s="17"/>
      <c r="L188" s="48">
        <f>L187+L186+L183</f>
        <v>102256.34</v>
      </c>
      <c r="M188" s="48"/>
      <c r="N188" s="48">
        <f>N187+N186+N183</f>
        <v>105756.34</v>
      </c>
      <c r="O188" s="51"/>
      <c r="P188" s="57">
        <f>P187+P186+P183</f>
        <v>5000</v>
      </c>
      <c r="Q188" s="44"/>
      <c r="R188" s="5"/>
    </row>
    <row r="189" spans="1:18" x14ac:dyDescent="0.2">
      <c r="A189" s="3" t="s">
        <v>136</v>
      </c>
      <c r="B189" s="3"/>
      <c r="C189" s="33"/>
      <c r="D189" s="16"/>
      <c r="E189" s="17"/>
      <c r="F189" s="16"/>
      <c r="G189" s="17"/>
      <c r="H189" s="22"/>
      <c r="I189" s="17"/>
      <c r="J189" s="22"/>
      <c r="K189" s="17"/>
      <c r="L189" s="16"/>
      <c r="M189" s="48"/>
      <c r="N189" s="16"/>
      <c r="O189" s="51"/>
      <c r="P189" s="28"/>
      <c r="Q189" s="43"/>
      <c r="R189" s="5"/>
    </row>
    <row r="190" spans="1:18" x14ac:dyDescent="0.2">
      <c r="A190" s="6"/>
      <c r="B190" s="6" t="s">
        <v>137</v>
      </c>
      <c r="C190" s="34"/>
      <c r="D190" s="15">
        <v>1040.3</v>
      </c>
      <c r="E190" s="18"/>
      <c r="F190" s="15">
        <v>5662.64</v>
      </c>
      <c r="G190" s="18"/>
      <c r="H190" s="21">
        <v>9402.33</v>
      </c>
      <c r="I190" s="18"/>
      <c r="J190" s="21">
        <v>761</v>
      </c>
      <c r="K190" s="18"/>
      <c r="L190" s="15">
        <v>638.20000000000005</v>
      </c>
      <c r="M190" s="48"/>
      <c r="N190" s="15">
        <v>11000</v>
      </c>
      <c r="O190" s="51"/>
      <c r="P190" s="27">
        <v>5000</v>
      </c>
    </row>
    <row r="191" spans="1:18" x14ac:dyDescent="0.2">
      <c r="A191" s="6"/>
      <c r="B191" s="6" t="s">
        <v>138</v>
      </c>
      <c r="C191" s="34"/>
      <c r="D191" s="15"/>
      <c r="E191" s="18"/>
      <c r="F191" s="15"/>
      <c r="G191" s="18"/>
      <c r="I191" s="18"/>
      <c r="K191" s="18"/>
      <c r="L191" s="15"/>
      <c r="M191" s="48"/>
      <c r="N191" s="15"/>
      <c r="O191" s="51"/>
      <c r="P191" s="27"/>
    </row>
    <row r="192" spans="1:18" x14ac:dyDescent="0.2">
      <c r="A192" s="6"/>
      <c r="B192" s="6"/>
      <c r="C192" s="34" t="s">
        <v>139</v>
      </c>
      <c r="D192" s="15">
        <v>1407.41</v>
      </c>
      <c r="E192" s="18"/>
      <c r="F192" s="15">
        <v>554.97</v>
      </c>
      <c r="G192" s="18"/>
      <c r="H192" s="21">
        <v>994.62</v>
      </c>
      <c r="I192" s="18"/>
      <c r="J192" s="21">
        <v>749.99</v>
      </c>
      <c r="K192" s="18"/>
      <c r="L192" s="15">
        <v>587.20000000000005</v>
      </c>
      <c r="M192" s="48"/>
      <c r="N192" s="15">
        <v>1300</v>
      </c>
      <c r="O192" s="51"/>
      <c r="P192" s="27">
        <v>1300</v>
      </c>
    </row>
    <row r="193" spans="1:18" x14ac:dyDescent="0.2">
      <c r="A193" s="6"/>
      <c r="B193" s="6"/>
      <c r="C193" s="34" t="s">
        <v>140</v>
      </c>
      <c r="D193" s="54">
        <v>90.68</v>
      </c>
      <c r="E193" s="49"/>
      <c r="F193" s="54">
        <v>486.44</v>
      </c>
      <c r="G193" s="49"/>
      <c r="H193" s="55">
        <v>85.89</v>
      </c>
      <c r="I193" s="49"/>
      <c r="J193" s="55">
        <v>357.67</v>
      </c>
      <c r="K193" s="49"/>
      <c r="L193" s="54">
        <v>328.3</v>
      </c>
      <c r="M193" s="48"/>
      <c r="N193" s="54">
        <v>700</v>
      </c>
      <c r="O193" s="51"/>
      <c r="P193" s="56">
        <v>700</v>
      </c>
    </row>
    <row r="194" spans="1:18" s="5" customFormat="1" x14ac:dyDescent="0.2">
      <c r="A194" s="3"/>
      <c r="B194" s="7" t="s">
        <v>141</v>
      </c>
      <c r="C194" s="35"/>
      <c r="D194" s="17">
        <f>SUM(D192:D193)</f>
        <v>1498.0900000000001</v>
      </c>
      <c r="E194" s="17"/>
      <c r="F194" s="17">
        <f>SUM(F192:F193)</f>
        <v>1041.4100000000001</v>
      </c>
      <c r="G194" s="17"/>
      <c r="H194" s="17">
        <f>SUM(H192:H193)</f>
        <v>1080.51</v>
      </c>
      <c r="I194" s="17"/>
      <c r="J194" s="17">
        <f>SUM(J192:J193)</f>
        <v>1107.6600000000001</v>
      </c>
      <c r="K194" s="17"/>
      <c r="L194" s="17">
        <f t="shared" ref="L194:P194" si="3">SUM(L192:L193)</f>
        <v>915.5</v>
      </c>
      <c r="M194" s="48"/>
      <c r="N194" s="17">
        <f t="shared" si="3"/>
        <v>2000</v>
      </c>
      <c r="O194" s="51"/>
      <c r="P194" s="31">
        <f t="shared" si="3"/>
        <v>2000</v>
      </c>
      <c r="Q194" s="43"/>
    </row>
    <row r="195" spans="1:18" x14ac:dyDescent="0.2">
      <c r="A195" s="6"/>
      <c r="B195" s="6" t="s">
        <v>142</v>
      </c>
      <c r="C195" s="34"/>
      <c r="D195" s="15">
        <v>6000</v>
      </c>
      <c r="E195" s="18"/>
      <c r="F195" s="15">
        <v>2000</v>
      </c>
      <c r="G195" s="18"/>
      <c r="H195" s="21">
        <v>2000</v>
      </c>
      <c r="I195" s="18"/>
      <c r="J195" s="21">
        <v>2000</v>
      </c>
      <c r="K195" s="18"/>
      <c r="L195" s="15">
        <v>2000</v>
      </c>
      <c r="M195" s="48"/>
      <c r="N195" s="15">
        <v>2000</v>
      </c>
      <c r="O195" s="51"/>
      <c r="P195" s="27">
        <v>3000</v>
      </c>
    </row>
    <row r="196" spans="1:18" x14ac:dyDescent="0.2">
      <c r="A196" s="6"/>
      <c r="B196" s="6" t="s">
        <v>143</v>
      </c>
      <c r="C196" s="34"/>
      <c r="D196" s="15"/>
      <c r="E196" s="18"/>
      <c r="F196" s="15"/>
      <c r="G196" s="18"/>
      <c r="I196" s="18"/>
      <c r="K196" s="18"/>
      <c r="L196" s="15"/>
      <c r="M196" s="48"/>
      <c r="N196" s="15"/>
      <c r="O196" s="51"/>
      <c r="P196" s="27">
        <v>0</v>
      </c>
    </row>
    <row r="197" spans="1:18" x14ac:dyDescent="0.2">
      <c r="A197" s="6"/>
      <c r="B197" s="6"/>
      <c r="C197" s="34" t="s">
        <v>144</v>
      </c>
      <c r="D197" s="15">
        <v>12000</v>
      </c>
      <c r="E197" s="18"/>
      <c r="F197" s="15">
        <v>12000</v>
      </c>
      <c r="G197" s="18"/>
      <c r="H197" s="21">
        <v>12000</v>
      </c>
      <c r="I197" s="18"/>
      <c r="J197" s="21">
        <v>12000</v>
      </c>
      <c r="K197" s="18"/>
      <c r="L197" s="15">
        <v>12000</v>
      </c>
      <c r="M197" s="48"/>
      <c r="N197" s="15">
        <v>12000</v>
      </c>
      <c r="O197" s="51"/>
      <c r="P197" s="27">
        <v>12000</v>
      </c>
    </row>
    <row r="198" spans="1:18" ht="14.45" customHeight="1" x14ac:dyDescent="0.2">
      <c r="A198" s="6"/>
      <c r="B198" s="6"/>
      <c r="C198" s="34" t="s">
        <v>170</v>
      </c>
      <c r="D198" s="54">
        <v>3000</v>
      </c>
      <c r="E198" s="49"/>
      <c r="F198" s="54">
        <v>3000</v>
      </c>
      <c r="G198" s="49"/>
      <c r="H198" s="55">
        <v>3000</v>
      </c>
      <c r="I198" s="49"/>
      <c r="J198" s="55">
        <v>3000</v>
      </c>
      <c r="K198" s="49"/>
      <c r="L198" s="54">
        <v>3000</v>
      </c>
      <c r="M198" s="48"/>
      <c r="N198" s="54">
        <v>3000</v>
      </c>
      <c r="O198" s="51"/>
      <c r="P198" s="56">
        <v>3000</v>
      </c>
      <c r="Q198" s="45"/>
      <c r="R198" s="10"/>
    </row>
    <row r="199" spans="1:18" s="5" customFormat="1" x14ac:dyDescent="0.2">
      <c r="A199" s="3"/>
      <c r="B199" s="7" t="s">
        <v>145</v>
      </c>
      <c r="C199" s="35"/>
      <c r="D199" s="48">
        <f>SUM(D197:D198)</f>
        <v>15000</v>
      </c>
      <c r="E199" s="48"/>
      <c r="F199" s="48">
        <f>SUM(F197:F198)</f>
        <v>15000</v>
      </c>
      <c r="G199" s="48"/>
      <c r="H199" s="48">
        <f>SUM(H197:H198)</f>
        <v>15000</v>
      </c>
      <c r="I199" s="48"/>
      <c r="J199" s="48">
        <f>SUM(J197:J198)</f>
        <v>15000</v>
      </c>
      <c r="K199" s="48"/>
      <c r="L199" s="48">
        <f t="shared" ref="L199:P199" si="4">SUM(L197:L198)</f>
        <v>15000</v>
      </c>
      <c r="M199" s="48"/>
      <c r="N199" s="48">
        <f t="shared" si="4"/>
        <v>15000</v>
      </c>
      <c r="O199" s="51"/>
      <c r="P199" s="57">
        <f t="shared" si="4"/>
        <v>15000</v>
      </c>
      <c r="Q199" s="43"/>
    </row>
    <row r="200" spans="1:18" x14ac:dyDescent="0.2">
      <c r="A200" s="6"/>
      <c r="B200" s="6" t="s">
        <v>199</v>
      </c>
      <c r="C200" s="34"/>
      <c r="D200" s="62">
        <v>0</v>
      </c>
      <c r="E200" s="63"/>
      <c r="F200" s="62">
        <v>0</v>
      </c>
      <c r="G200" s="63"/>
      <c r="H200" s="62">
        <v>0</v>
      </c>
      <c r="I200" s="63"/>
      <c r="J200" s="62">
        <v>0</v>
      </c>
      <c r="K200" s="63"/>
      <c r="L200" s="62">
        <v>0</v>
      </c>
      <c r="M200" s="48"/>
      <c r="N200" s="62">
        <v>0</v>
      </c>
      <c r="O200" s="51"/>
      <c r="P200" s="70"/>
    </row>
    <row r="201" spans="1:18" x14ac:dyDescent="0.2">
      <c r="A201" s="8" t="s">
        <v>146</v>
      </c>
      <c r="B201" s="8"/>
      <c r="C201" s="36"/>
      <c r="D201" s="19">
        <f>D190+D194+D195+D199</f>
        <v>23538.39</v>
      </c>
      <c r="E201" s="17"/>
      <c r="F201" s="19">
        <f>F190+F194+F195+F199</f>
        <v>23704.05</v>
      </c>
      <c r="G201" s="17"/>
      <c r="H201" s="19">
        <f>H199+H195+H194+H190</f>
        <v>27482.839999999997</v>
      </c>
      <c r="I201" s="17"/>
      <c r="J201" s="19">
        <f>J199+J195+J194+J190</f>
        <v>18868.66</v>
      </c>
      <c r="K201" s="17"/>
      <c r="L201" s="19">
        <f t="shared" ref="L201:P201" si="5">L190+L194+L195+L199</f>
        <v>18553.7</v>
      </c>
      <c r="M201" s="48"/>
      <c r="N201" s="19">
        <f t="shared" si="5"/>
        <v>30000</v>
      </c>
      <c r="O201" s="51"/>
      <c r="P201" s="31">
        <f t="shared" si="5"/>
        <v>25000</v>
      </c>
      <c r="Q201" s="43"/>
      <c r="R201" s="5"/>
    </row>
    <row r="202" spans="1:18" x14ac:dyDescent="0.2">
      <c r="A202" s="3" t="s">
        <v>147</v>
      </c>
      <c r="B202" s="3"/>
      <c r="C202" s="33"/>
      <c r="D202" s="16"/>
      <c r="E202" s="17"/>
      <c r="F202" s="16"/>
      <c r="G202" s="17"/>
      <c r="H202" s="22"/>
      <c r="I202" s="17"/>
      <c r="J202" s="22"/>
      <c r="K202" s="17"/>
      <c r="L202" s="16"/>
      <c r="M202" s="48"/>
      <c r="N202" s="16"/>
      <c r="O202" s="51"/>
      <c r="P202" s="28"/>
      <c r="Q202" s="43"/>
      <c r="R202" s="5"/>
    </row>
    <row r="203" spans="1:18" x14ac:dyDescent="0.2">
      <c r="A203" s="6"/>
      <c r="B203" s="6" t="s">
        <v>148</v>
      </c>
      <c r="C203" s="34"/>
      <c r="D203" s="15"/>
      <c r="E203" s="18"/>
      <c r="F203" s="15"/>
      <c r="G203" s="18"/>
      <c r="I203" s="18"/>
      <c r="K203" s="18"/>
      <c r="L203" s="15"/>
      <c r="M203" s="48"/>
      <c r="N203" s="15"/>
      <c r="O203" s="51"/>
      <c r="P203" s="27"/>
    </row>
    <row r="204" spans="1:18" x14ac:dyDescent="0.2">
      <c r="A204" s="6"/>
      <c r="B204" s="6"/>
      <c r="C204" s="34" t="s">
        <v>149</v>
      </c>
      <c r="D204" s="15">
        <v>2925</v>
      </c>
      <c r="E204" s="18"/>
      <c r="F204" s="15">
        <v>1785.4</v>
      </c>
      <c r="G204" s="18"/>
      <c r="H204" s="21">
        <v>2778.14</v>
      </c>
      <c r="I204" s="18"/>
      <c r="J204" s="21">
        <v>2179.11</v>
      </c>
      <c r="K204" s="18"/>
      <c r="L204" s="15">
        <v>1858.45</v>
      </c>
      <c r="M204" s="48"/>
      <c r="N204" s="15">
        <v>3800</v>
      </c>
      <c r="O204" s="51"/>
      <c r="P204" s="27">
        <v>3450</v>
      </c>
    </row>
    <row r="205" spans="1:18" x14ac:dyDescent="0.2">
      <c r="A205" s="6"/>
      <c r="B205" s="6"/>
      <c r="C205" s="34" t="s">
        <v>150</v>
      </c>
      <c r="D205" s="15">
        <v>216.89</v>
      </c>
      <c r="E205" s="18"/>
      <c r="F205" s="15">
        <v>136.56</v>
      </c>
      <c r="G205" s="18"/>
      <c r="H205" s="21">
        <v>273.7</v>
      </c>
      <c r="I205" s="18"/>
      <c r="J205" s="21">
        <v>223.39</v>
      </c>
      <c r="K205" s="18"/>
      <c r="L205" s="15">
        <v>188.26</v>
      </c>
      <c r="M205" s="48"/>
      <c r="N205" s="15">
        <v>300</v>
      </c>
      <c r="O205" s="51"/>
      <c r="P205" s="27">
        <v>300</v>
      </c>
    </row>
    <row r="206" spans="1:18" x14ac:dyDescent="0.2">
      <c r="A206" s="6"/>
      <c r="B206" s="6"/>
      <c r="C206" s="34" t="s">
        <v>151</v>
      </c>
      <c r="D206" s="15">
        <v>0</v>
      </c>
      <c r="E206" s="18"/>
      <c r="F206" s="15">
        <v>0</v>
      </c>
      <c r="G206" s="18"/>
      <c r="H206" s="21">
        <v>243.09</v>
      </c>
      <c r="I206" s="18"/>
      <c r="J206" s="21">
        <v>55.87</v>
      </c>
      <c r="K206" s="18"/>
      <c r="L206" s="15">
        <v>28.35</v>
      </c>
      <c r="M206" s="48"/>
      <c r="N206" s="15">
        <v>200</v>
      </c>
      <c r="O206" s="51"/>
      <c r="P206" s="27">
        <v>200</v>
      </c>
    </row>
    <row r="207" spans="1:18" x14ac:dyDescent="0.2">
      <c r="A207" s="6"/>
      <c r="B207" s="6"/>
      <c r="C207" s="34" t="s">
        <v>152</v>
      </c>
      <c r="D207" s="15">
        <v>0</v>
      </c>
      <c r="E207" s="18"/>
      <c r="F207" s="15">
        <v>0</v>
      </c>
      <c r="G207" s="18"/>
      <c r="H207" s="21">
        <v>1050</v>
      </c>
      <c r="I207" s="18"/>
      <c r="J207" s="21">
        <v>945</v>
      </c>
      <c r="K207" s="18"/>
      <c r="L207" s="15">
        <v>602.77</v>
      </c>
      <c r="M207" s="48"/>
      <c r="N207" s="15">
        <v>1300</v>
      </c>
      <c r="O207" s="51"/>
      <c r="P207" s="27">
        <v>1300</v>
      </c>
    </row>
    <row r="208" spans="1:18" ht="13.5" customHeight="1" x14ac:dyDescent="0.2">
      <c r="A208" s="6"/>
      <c r="B208" s="6"/>
      <c r="C208" s="34" t="s">
        <v>171</v>
      </c>
      <c r="D208" s="15">
        <v>0</v>
      </c>
      <c r="E208" s="18"/>
      <c r="F208" s="15">
        <v>0</v>
      </c>
      <c r="G208" s="18"/>
      <c r="H208" s="21">
        <v>35.840000000000003</v>
      </c>
      <c r="I208" s="18"/>
      <c r="J208" s="21">
        <v>97.44</v>
      </c>
      <c r="K208" s="18"/>
      <c r="L208" s="15">
        <v>161.19999999999999</v>
      </c>
      <c r="M208" s="48"/>
      <c r="N208" s="15">
        <v>100</v>
      </c>
      <c r="O208" s="51"/>
      <c r="P208" s="27">
        <v>250</v>
      </c>
    </row>
    <row r="209" spans="1:17" x14ac:dyDescent="0.2">
      <c r="A209" s="6"/>
      <c r="B209" s="6"/>
      <c r="C209" s="34" t="s">
        <v>203</v>
      </c>
      <c r="D209" s="15">
        <v>536.79999999999995</v>
      </c>
      <c r="E209" s="18"/>
      <c r="F209" s="15">
        <v>32.25</v>
      </c>
      <c r="G209" s="18"/>
      <c r="H209" s="21">
        <v>943.95</v>
      </c>
      <c r="I209" s="18"/>
      <c r="J209" s="21">
        <v>701.76</v>
      </c>
      <c r="K209" s="18"/>
      <c r="L209" s="15">
        <v>347.4</v>
      </c>
      <c r="M209" s="48"/>
      <c r="N209" s="15">
        <v>900</v>
      </c>
      <c r="O209" s="51"/>
      <c r="P209" s="27">
        <v>900</v>
      </c>
    </row>
    <row r="210" spans="1:17" x14ac:dyDescent="0.2">
      <c r="A210" s="6"/>
      <c r="B210" s="6"/>
      <c r="C210" s="34" t="s">
        <v>204</v>
      </c>
      <c r="D210" s="54">
        <v>135</v>
      </c>
      <c r="E210" s="49"/>
      <c r="F210" s="54">
        <v>385</v>
      </c>
      <c r="G210" s="49"/>
      <c r="H210" s="55">
        <v>45</v>
      </c>
      <c r="I210" s="49"/>
      <c r="J210" s="55">
        <v>223</v>
      </c>
      <c r="K210" s="49"/>
      <c r="L210" s="54">
        <v>541.32000000000005</v>
      </c>
      <c r="M210" s="48"/>
      <c r="N210" s="54">
        <v>400</v>
      </c>
      <c r="O210" s="51"/>
      <c r="P210" s="56">
        <v>600</v>
      </c>
    </row>
    <row r="211" spans="1:17" x14ac:dyDescent="0.2">
      <c r="A211" s="6"/>
      <c r="B211" s="9" t="s">
        <v>153</v>
      </c>
      <c r="C211" s="37"/>
      <c r="D211" s="17">
        <f>SUM(D204:D210)</f>
        <v>3813.6899999999996</v>
      </c>
      <c r="E211" s="18"/>
      <c r="F211" s="17">
        <f>SUM(F204:F210)</f>
        <v>2339.21</v>
      </c>
      <c r="G211" s="18"/>
      <c r="H211" s="17">
        <f>SUM(H204:H210)</f>
        <v>5369.72</v>
      </c>
      <c r="I211" s="18"/>
      <c r="J211" s="17">
        <f>SUM(J204:J210)</f>
        <v>4425.57</v>
      </c>
      <c r="K211" s="18"/>
      <c r="L211" s="17">
        <f t="shared" ref="L211:N211" si="6">SUM(L204:L210)</f>
        <v>3727.75</v>
      </c>
      <c r="M211" s="48"/>
      <c r="N211" s="17">
        <f t="shared" si="6"/>
        <v>7000</v>
      </c>
      <c r="O211" s="51"/>
      <c r="P211" s="31">
        <f>SUM(P204:P210)</f>
        <v>7000</v>
      </c>
    </row>
    <row r="212" spans="1:17" x14ac:dyDescent="0.2">
      <c r="A212" s="6"/>
      <c r="B212" s="6" t="s">
        <v>154</v>
      </c>
      <c r="C212" s="34"/>
      <c r="D212" s="15"/>
      <c r="E212" s="18"/>
      <c r="F212" s="15"/>
      <c r="G212" s="18"/>
      <c r="I212" s="18"/>
      <c r="K212" s="18"/>
      <c r="L212" s="15"/>
      <c r="M212" s="48"/>
      <c r="N212" s="15"/>
      <c r="O212" s="51"/>
      <c r="P212" s="27"/>
    </row>
    <row r="213" spans="1:17" x14ac:dyDescent="0.2">
      <c r="A213" s="6"/>
      <c r="B213" s="6"/>
      <c r="C213" s="34" t="s">
        <v>155</v>
      </c>
      <c r="D213" s="15">
        <v>12600</v>
      </c>
      <c r="E213" s="18"/>
      <c r="F213" s="15">
        <v>13230</v>
      </c>
      <c r="G213" s="18"/>
      <c r="H213" s="21">
        <v>13899.96</v>
      </c>
      <c r="I213" s="18"/>
      <c r="J213" s="21">
        <v>14595</v>
      </c>
      <c r="K213" s="18"/>
      <c r="L213" s="15">
        <v>11676</v>
      </c>
      <c r="M213" s="48"/>
      <c r="N213" s="15">
        <v>18000</v>
      </c>
      <c r="O213" s="51"/>
      <c r="P213" s="27">
        <v>18000</v>
      </c>
    </row>
    <row r="214" spans="1:17" x14ac:dyDescent="0.2">
      <c r="A214" s="6"/>
      <c r="B214" s="6"/>
      <c r="C214" s="34" t="s">
        <v>156</v>
      </c>
      <c r="D214" s="15">
        <v>1170</v>
      </c>
      <c r="E214" s="18"/>
      <c r="F214" s="15">
        <v>0</v>
      </c>
      <c r="G214" s="18"/>
      <c r="H214" s="21">
        <v>235.29</v>
      </c>
      <c r="I214" s="18"/>
      <c r="J214" s="21">
        <v>650.13</v>
      </c>
      <c r="K214" s="18"/>
      <c r="L214" s="15">
        <v>156.96</v>
      </c>
      <c r="M214" s="48"/>
      <c r="N214" s="15">
        <v>475</v>
      </c>
      <c r="O214" s="51"/>
      <c r="P214" s="27">
        <v>475</v>
      </c>
    </row>
    <row r="215" spans="1:17" x14ac:dyDescent="0.2">
      <c r="A215" s="6"/>
      <c r="B215" s="6"/>
      <c r="C215" s="34" t="s">
        <v>157</v>
      </c>
      <c r="D215" s="15">
        <v>1056.1099999999999</v>
      </c>
      <c r="E215" s="18"/>
      <c r="F215" s="15">
        <v>1012.1</v>
      </c>
      <c r="G215" s="18"/>
      <c r="H215" s="21">
        <v>1088.22</v>
      </c>
      <c r="I215" s="18"/>
      <c r="J215" s="21">
        <v>1161.93</v>
      </c>
      <c r="K215" s="18"/>
      <c r="L215" s="15">
        <v>905.22</v>
      </c>
      <c r="M215" s="48"/>
      <c r="N215" s="15">
        <v>1225</v>
      </c>
      <c r="O215" s="51"/>
      <c r="P215" s="27">
        <v>1420</v>
      </c>
    </row>
    <row r="216" spans="1:17" x14ac:dyDescent="0.2">
      <c r="A216" s="6"/>
      <c r="B216" s="6"/>
      <c r="C216" s="34" t="s">
        <v>158</v>
      </c>
      <c r="D216" s="15">
        <v>705.43</v>
      </c>
      <c r="E216" s="18"/>
      <c r="F216" s="15">
        <v>155.29</v>
      </c>
      <c r="G216" s="18"/>
      <c r="H216" s="21">
        <v>3863.95</v>
      </c>
      <c r="I216" s="18"/>
      <c r="J216" s="21">
        <v>518.65</v>
      </c>
      <c r="K216" s="18"/>
      <c r="L216" s="15">
        <v>4038.16</v>
      </c>
      <c r="M216" s="48"/>
      <c r="N216" s="15">
        <v>2000</v>
      </c>
      <c r="O216" s="51"/>
      <c r="P216" s="27">
        <v>3500</v>
      </c>
    </row>
    <row r="217" spans="1:17" x14ac:dyDescent="0.2">
      <c r="A217" s="6"/>
      <c r="B217" s="6"/>
      <c r="C217" s="34" t="s">
        <v>205</v>
      </c>
      <c r="D217" s="15">
        <v>0</v>
      </c>
      <c r="E217" s="18"/>
      <c r="F217" s="15">
        <v>0</v>
      </c>
      <c r="G217" s="18"/>
      <c r="H217" s="21">
        <v>0</v>
      </c>
      <c r="I217" s="18"/>
      <c r="J217" s="21">
        <v>0</v>
      </c>
      <c r="K217" s="18"/>
      <c r="L217" s="15">
        <v>0</v>
      </c>
      <c r="M217" s="48"/>
      <c r="N217" s="15">
        <v>3500</v>
      </c>
      <c r="O217" s="51"/>
      <c r="P217" s="27">
        <v>2905</v>
      </c>
      <c r="Q217" s="44"/>
    </row>
    <row r="218" spans="1:17" x14ac:dyDescent="0.2">
      <c r="A218" s="6"/>
      <c r="B218" s="6"/>
      <c r="C218" s="34" t="s">
        <v>206</v>
      </c>
      <c r="D218" s="15">
        <v>1647.66</v>
      </c>
      <c r="E218" s="18"/>
      <c r="F218" s="15">
        <v>83.85</v>
      </c>
      <c r="G218" s="18"/>
      <c r="H218" s="21">
        <v>925.05</v>
      </c>
      <c r="I218" s="18"/>
      <c r="J218" s="21">
        <v>451.5</v>
      </c>
      <c r="K218" s="18"/>
      <c r="L218" s="15">
        <v>0</v>
      </c>
      <c r="M218" s="48"/>
      <c r="N218" s="15">
        <v>1300</v>
      </c>
      <c r="O218" s="51"/>
      <c r="P218" s="27">
        <v>1300</v>
      </c>
    </row>
    <row r="219" spans="1:17" x14ac:dyDescent="0.2">
      <c r="A219" s="6"/>
      <c r="B219" s="6"/>
      <c r="C219" s="34" t="s">
        <v>231</v>
      </c>
      <c r="D219" s="15">
        <v>0</v>
      </c>
      <c r="E219" s="18"/>
      <c r="F219" s="15">
        <v>845</v>
      </c>
      <c r="G219" s="18"/>
      <c r="H219" s="21">
        <v>0</v>
      </c>
      <c r="I219" s="18"/>
      <c r="J219" s="21">
        <v>25</v>
      </c>
      <c r="K219" s="18"/>
      <c r="L219" s="15">
        <v>0</v>
      </c>
      <c r="M219" s="48"/>
      <c r="N219" s="15">
        <v>250</v>
      </c>
      <c r="O219" s="51"/>
      <c r="P219" s="27">
        <v>150</v>
      </c>
    </row>
    <row r="220" spans="1:17" x14ac:dyDescent="0.2">
      <c r="A220" s="6"/>
      <c r="B220" s="6"/>
      <c r="C220" s="34" t="s">
        <v>172</v>
      </c>
      <c r="D220" s="54">
        <v>235</v>
      </c>
      <c r="E220" s="49"/>
      <c r="F220" s="54">
        <v>235</v>
      </c>
      <c r="G220" s="49"/>
      <c r="H220" s="55">
        <v>0</v>
      </c>
      <c r="I220" s="49"/>
      <c r="J220" s="55">
        <v>0</v>
      </c>
      <c r="K220" s="49"/>
      <c r="L220" s="54">
        <v>0</v>
      </c>
      <c r="M220" s="48"/>
      <c r="N220" s="54">
        <v>250</v>
      </c>
      <c r="O220" s="51"/>
      <c r="P220" s="56">
        <v>250</v>
      </c>
    </row>
    <row r="221" spans="1:17" x14ac:dyDescent="0.2">
      <c r="A221" s="6"/>
      <c r="B221" s="9" t="s">
        <v>159</v>
      </c>
      <c r="C221" s="37"/>
      <c r="D221" s="17">
        <f>SUM(D213:D220)</f>
        <v>17414.2</v>
      </c>
      <c r="E221" s="18"/>
      <c r="F221" s="17">
        <f>SUM(F213:F220)</f>
        <v>15561.240000000002</v>
      </c>
      <c r="G221" s="18"/>
      <c r="H221" s="17">
        <f>SUM(H213:H220)</f>
        <v>20012.469999999998</v>
      </c>
      <c r="I221" s="18"/>
      <c r="J221" s="17">
        <f>SUM(J213:J220)</f>
        <v>17402.21</v>
      </c>
      <c r="K221" s="18"/>
      <c r="L221" s="17">
        <f t="shared" ref="L221:N221" si="7">SUM(L213:L220)</f>
        <v>16776.339999999997</v>
      </c>
      <c r="M221" s="48"/>
      <c r="N221" s="17">
        <f t="shared" si="7"/>
        <v>27000</v>
      </c>
      <c r="O221" s="51"/>
      <c r="P221" s="31">
        <f>SUM(P212:P220)</f>
        <v>28000</v>
      </c>
    </row>
    <row r="222" spans="1:17" x14ac:dyDescent="0.2">
      <c r="A222" s="6"/>
      <c r="B222" s="6" t="s">
        <v>160</v>
      </c>
      <c r="C222" s="34"/>
      <c r="D222" s="46">
        <v>2</v>
      </c>
      <c r="E222" s="49"/>
      <c r="F222" s="46">
        <v>0</v>
      </c>
      <c r="G222" s="49"/>
      <c r="H222" s="47">
        <v>0</v>
      </c>
      <c r="I222" s="49"/>
      <c r="J222" s="47">
        <v>0</v>
      </c>
      <c r="K222" s="49"/>
      <c r="L222" s="46">
        <v>0</v>
      </c>
      <c r="M222" s="48"/>
      <c r="N222" s="46">
        <v>0</v>
      </c>
      <c r="O222" s="51"/>
      <c r="P222" s="59">
        <v>0</v>
      </c>
    </row>
    <row r="223" spans="1:17" x14ac:dyDescent="0.2">
      <c r="A223" s="6"/>
      <c r="B223" s="6" t="s">
        <v>232</v>
      </c>
      <c r="C223" s="34"/>
      <c r="D223" s="54">
        <v>0</v>
      </c>
      <c r="E223" s="49"/>
      <c r="F223" s="54">
        <v>0</v>
      </c>
      <c r="G223" s="49"/>
      <c r="H223" s="55">
        <v>0</v>
      </c>
      <c r="I223" s="49"/>
      <c r="J223" s="55">
        <v>0</v>
      </c>
      <c r="K223" s="49"/>
      <c r="L223" s="54">
        <v>0</v>
      </c>
      <c r="M223" s="48"/>
      <c r="N223" s="54">
        <v>0</v>
      </c>
      <c r="O223" s="51"/>
      <c r="P223" s="56">
        <v>0</v>
      </c>
    </row>
    <row r="224" spans="1:17" x14ac:dyDescent="0.2">
      <c r="A224" s="11" t="s">
        <v>161</v>
      </c>
      <c r="B224" s="11"/>
      <c r="C224" s="38"/>
      <c r="D224" s="75">
        <f>D223+D222+D221+D211</f>
        <v>21229.89</v>
      </c>
      <c r="E224" s="49"/>
      <c r="F224" s="75">
        <f>F223+F222+F221+F211</f>
        <v>17900.45</v>
      </c>
      <c r="G224" s="49"/>
      <c r="H224" s="75">
        <f>H223+H222+H221+H211</f>
        <v>25382.19</v>
      </c>
      <c r="I224" s="49"/>
      <c r="J224" s="75">
        <f>J223+J222+J221+J211</f>
        <v>21827.78</v>
      </c>
      <c r="K224" s="49"/>
      <c r="L224" s="75">
        <f>L223+L222+L221+L211</f>
        <v>20504.089999999997</v>
      </c>
      <c r="M224" s="48"/>
      <c r="N224" s="75">
        <f>N223+N222+N221+N211</f>
        <v>34000</v>
      </c>
      <c r="O224" s="51"/>
      <c r="P224" s="57">
        <f>P223+P222+P221+P211</f>
        <v>35000</v>
      </c>
    </row>
    <row r="225" spans="1:16" x14ac:dyDescent="0.2">
      <c r="A225" s="6" t="s">
        <v>200</v>
      </c>
      <c r="B225" s="6"/>
      <c r="C225" s="34"/>
      <c r="D225" s="63">
        <v>0</v>
      </c>
      <c r="E225" s="49"/>
      <c r="F225" s="63"/>
      <c r="G225" s="49"/>
      <c r="H225" s="63">
        <v>0</v>
      </c>
      <c r="I225" s="49"/>
      <c r="J225" s="63">
        <v>0</v>
      </c>
      <c r="K225" s="49"/>
      <c r="L225" s="63">
        <v>0</v>
      </c>
      <c r="M225" s="48"/>
      <c r="N225" s="63"/>
      <c r="O225" s="51"/>
      <c r="P225" s="71">
        <v>0</v>
      </c>
    </row>
    <row r="226" spans="1:16" x14ac:dyDescent="0.2">
      <c r="A226" s="6" t="s">
        <v>201</v>
      </c>
      <c r="B226" s="6"/>
      <c r="C226" s="34"/>
      <c r="D226" s="63">
        <v>0</v>
      </c>
      <c r="E226" s="49"/>
      <c r="F226" s="63"/>
      <c r="G226" s="49"/>
      <c r="H226" s="63">
        <v>0</v>
      </c>
      <c r="I226" s="49"/>
      <c r="J226" s="63">
        <v>0</v>
      </c>
      <c r="K226" s="49"/>
      <c r="L226" s="63">
        <v>0</v>
      </c>
      <c r="M226" s="48"/>
      <c r="N226" s="63">
        <v>0</v>
      </c>
      <c r="O226" s="51"/>
      <c r="P226" s="71">
        <v>0</v>
      </c>
    </row>
    <row r="227" spans="1:16" x14ac:dyDescent="0.2">
      <c r="A227" s="12" t="s">
        <v>162</v>
      </c>
      <c r="B227" s="12"/>
      <c r="C227" s="39"/>
      <c r="D227" s="50">
        <f>D224+D201+D184+D188+D172+D166+D147+D135+D126+D112+D103+D97+D96+D85+D80+D70+D60+D55</f>
        <v>236892.31</v>
      </c>
      <c r="E227" s="49"/>
      <c r="F227" s="50">
        <f>F224+F201+F184+F188+F172+F166+F147+F135+F126+F112+F103+F97+F96+F85+F80+F70+F60+F55</f>
        <v>274019.75999999995</v>
      </c>
      <c r="G227" s="49"/>
      <c r="H227" s="50">
        <f>H224+H201+H184+H188+H172+H166+H147+H135+H126+H112+H103+H97+H96+H85+H80+H70+H60+H55</f>
        <v>250860.53999999998</v>
      </c>
      <c r="I227" s="49"/>
      <c r="J227" s="50">
        <f>J224+J201+J184+J188+J172+J166+J147+J135+J126+J112+J103+J97+J96+J85+J80+J70+J60+J55</f>
        <v>263961.82999999996</v>
      </c>
      <c r="K227" s="49"/>
      <c r="L227" s="50">
        <f>L224+L201+L184+L188+L172+L166+L147+L135+L126+L112+L103+L97+L96+L85+L80+L70+L60+L55</f>
        <v>312114.23000000004</v>
      </c>
      <c r="M227" s="48"/>
      <c r="N227" s="50">
        <f>N224+N201+N184+N188+N172+N166+N147+N135+N126+N112+N103+N97+N96+N85+N80+N70+N60+N55</f>
        <v>472456.33999999997</v>
      </c>
      <c r="O227" s="51"/>
      <c r="P227" s="57">
        <f>P224+P201+P184+P188+P172+P166+P147+P135+P126+P112+P103+P97+P96+P85+P80+P70+P60+P55</f>
        <v>431100</v>
      </c>
    </row>
    <row r="228" spans="1:16" x14ac:dyDescent="0.2">
      <c r="A228" s="3" t="s">
        <v>163</v>
      </c>
      <c r="D228" s="65">
        <f>D47-D227</f>
        <v>74736.290000000037</v>
      </c>
      <c r="E228" s="49"/>
      <c r="F228" s="65">
        <f>F47-F227</f>
        <v>15880.080000000075</v>
      </c>
      <c r="G228" s="49"/>
      <c r="H228" s="65">
        <f>H47-H227</f>
        <v>87952.590000000026</v>
      </c>
      <c r="I228" s="49"/>
      <c r="J228" s="65">
        <f>J47-J227</f>
        <v>119034.97999999998</v>
      </c>
      <c r="K228" s="49"/>
      <c r="L228" s="65">
        <f>L47-L227</f>
        <v>138191.12999999989</v>
      </c>
      <c r="M228" s="48"/>
      <c r="N228" s="21">
        <f>N47-N227</f>
        <v>-192456.33999999997</v>
      </c>
      <c r="O228" s="51"/>
      <c r="P228" s="73">
        <f>P47-P227</f>
        <v>-143500</v>
      </c>
    </row>
    <row r="229" spans="1:16" x14ac:dyDescent="0.2">
      <c r="A229" s="3" t="s">
        <v>164</v>
      </c>
      <c r="D229" s="65">
        <v>623913</v>
      </c>
      <c r="E229" s="49"/>
      <c r="F229" s="65">
        <v>696492</v>
      </c>
      <c r="G229" s="49"/>
      <c r="H229" s="65">
        <v>732775</v>
      </c>
      <c r="I229" s="49"/>
      <c r="J229" s="65">
        <v>820756</v>
      </c>
      <c r="K229" s="49"/>
      <c r="L229" s="65">
        <v>939791</v>
      </c>
      <c r="M229" s="48"/>
      <c r="N229" s="21">
        <v>939791</v>
      </c>
      <c r="O229" s="51"/>
      <c r="P229" s="73">
        <v>747500</v>
      </c>
    </row>
    <row r="230" spans="1:16" x14ac:dyDescent="0.2">
      <c r="A230" s="40" t="s">
        <v>165</v>
      </c>
      <c r="D230" s="65">
        <f>D229+D47-D227</f>
        <v>698649.29</v>
      </c>
      <c r="E230" s="49"/>
      <c r="F230" s="65">
        <f>F229+F47-F227</f>
        <v>712372.08000000007</v>
      </c>
      <c r="G230" s="49"/>
      <c r="H230" s="65">
        <f>H229+H47-H227</f>
        <v>820727.58999999985</v>
      </c>
      <c r="I230" s="49"/>
      <c r="J230" s="65">
        <f>J229+J47-J227</f>
        <v>939790.9800000001</v>
      </c>
      <c r="K230" s="49"/>
      <c r="L230" s="65">
        <f>L229+L47-L227</f>
        <v>1077982.1299999999</v>
      </c>
      <c r="M230" s="48"/>
      <c r="N230" s="21">
        <f>N229+N47-N227</f>
        <v>747334.66</v>
      </c>
      <c r="O230" s="51"/>
      <c r="P230" s="73">
        <f>P229+P47-P227</f>
        <v>604000</v>
      </c>
    </row>
    <row r="231" spans="1:16" ht="15" x14ac:dyDescent="0.25"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 x14ac:dyDescent="0.25">
      <c r="A232" s="4" t="s">
        <v>235</v>
      </c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 x14ac:dyDescent="0.25">
      <c r="A233" s="4" t="s">
        <v>236</v>
      </c>
      <c r="E233"/>
      <c r="F233" s="74" t="s">
        <v>237</v>
      </c>
      <c r="G233"/>
      <c r="H233"/>
      <c r="I233"/>
      <c r="J233"/>
      <c r="K233"/>
      <c r="L233"/>
      <c r="M233"/>
      <c r="N233"/>
      <c r="O233"/>
      <c r="P233"/>
    </row>
    <row r="234" spans="1:16" customFormat="1" ht="15" x14ac:dyDescent="0.25"/>
    <row r="235" spans="1:16" customFormat="1" ht="15" x14ac:dyDescent="0.25"/>
    <row r="236" spans="1:16" customFormat="1" ht="15" x14ac:dyDescent="0.25"/>
    <row r="237" spans="1:16" customFormat="1" ht="15" x14ac:dyDescent="0.25"/>
    <row r="238" spans="1:16" customFormat="1" ht="15" x14ac:dyDescent="0.25"/>
    <row r="239" spans="1:16" customFormat="1" ht="15" x14ac:dyDescent="0.25"/>
    <row r="240" spans="1:16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</sheetData>
  <sheetProtection algorithmName="SHA-512" hashValue="RDnwCtU/DUAyr+7vBqoVZ6g+vlZXNaHYirneiOrdBiS5diTV9U5BC9Qsf7d0q2Y478r8DEjwVURG1cenvPMi8Q==" saltValue="bkUP9WwuVv6pqFawIhwINw==" spinCount="100000" sheet="1" objects="1" scenarios="1"/>
  <printOptions headings="1" gridLines="1"/>
  <pageMargins left="0.2" right="0.2" top="1" bottom="0.25" header="0.3" footer="0.3"/>
  <pageSetup orientation="landscape" horizontalDpi="300" verticalDpi="300" r:id="rId1"/>
  <headerFooter>
    <oddHeader xml:space="preserve">&amp;L&amp;D&amp;CCrystal Lake Township General Fund
Proposed Budget 24-25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Marble</dc:creator>
  <cp:lastModifiedBy>Amy Ferris</cp:lastModifiedBy>
  <cp:lastPrinted>2024-01-19T17:12:54Z</cp:lastPrinted>
  <dcterms:created xsi:type="dcterms:W3CDTF">2023-01-08T23:21:32Z</dcterms:created>
  <dcterms:modified xsi:type="dcterms:W3CDTF">2024-01-19T17:13:23Z</dcterms:modified>
</cp:coreProperties>
</file>